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2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" sheetId="1" state="visible" r:id="rId2"/>
    <sheet name="Šatny DPMP Výkaz výměr+rozpočet" sheetId="2" state="visible" r:id="rId3"/>
  </sheets>
  <definedNames>
    <definedName function="false" hidden="false" localSheetId="1" name="_xlnm.Print_Area" vbProcedure="false">'Šatny DPMP Výkaz výměr+rozpočet'!$B$2:$K$67</definedName>
    <definedName function="false" hidden="false" localSheetId="1" name="_xlnm.Print_Titles" vbProcedure="false">'Šatny DPMP Výkaz výměr+rozpočet'!$15:$15</definedName>
    <definedName function="false" hidden="false" localSheetId="1" name="_xlnm.Print_Area" vbProcedure="false">'šatny dpmp výkaz výměr+rozpočet'!#ref!,'šatny dpmp výkaz výměr+rozpočet'!#ref!,'Šatny DPMP Výkaz výměr+rozpočet'!$C$3:$K$59</definedName>
    <definedName function="false" hidden="false" localSheetId="1" name="_xlnm.Print_Titles" vbProcedure="false">'Šatny DPMP Výkaz výměr+rozpočet'!$15:$15</definedName>
    <definedName function="false" hidden="false" localSheetId="1" name="_xlnm._FilterDatabase" vbProcedure="false">'Šatny DPMP Výkaz výměr+rozpočet'!$C$15:$K$15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<sst xmlns="http://schemas.openxmlformats.org/spreadsheetml/2006/main" count="373" uniqueCount="129">
  <si>
    <t xml:space="preserve">Export VZ</t>
  </si>
  <si>
    <t xml:space="preserve">List obsahuje:</t>
  </si>
  <si>
    <t xml:space="preserve">1) Rekapitulace stavby</t>
  </si>
  <si>
    <t xml:space="preserve">2) Rekapitulace objektů stavby a soupisů prací</t>
  </si>
  <si>
    <t xml:space="preserve">REKAPITULACE STAVBY</t>
  </si>
  <si>
    <t xml:space="preserve">Kód:</t>
  </si>
  <si>
    <t xml:space="preserve">181074</t>
  </si>
  <si>
    <t xml:space="preserve">Stavba:</t>
  </si>
  <si>
    <t xml:space="preserve">„REKONSTRUKCE ŠATEN A SOCIÁLNÍHO ZÁZEMÍ PRO ŘIDIČE MHD v k.ú.PARDUBICE, p.č.4065/1“</t>
  </si>
  <si>
    <t xml:space="preserve">KSO:</t>
  </si>
  <si>
    <t xml:space="preserve">CC-CZ:</t>
  </si>
  <si>
    <t xml:space="preserve">Místo:</t>
  </si>
  <si>
    <t xml:space="preserve">PARDUBICE </t>
  </si>
  <si>
    <t xml:space="preserve">Datum:</t>
  </si>
  <si>
    <t xml:space="preserve">Zadavatel:</t>
  </si>
  <si>
    <t xml:space="preserve">IČ:</t>
  </si>
  <si>
    <t xml:space="preserve"> </t>
  </si>
  <si>
    <t xml:space="preserve">DIČ:</t>
  </si>
  <si>
    <t xml:space="preserve">Uchazeč:</t>
  </si>
  <si>
    <t xml:space="preserve">Projektant:</t>
  </si>
  <si>
    <t xml:space="preserve"> Ing. Radim Hájek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</si>
  <si>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</si>
  <si>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</si>
  <si>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</si>
  <si>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</si>
  <si>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</si>
  <si>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</si>
  <si>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</si>
  <si>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</si>
  <si>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</si>
  <si>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</si>
  <si>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</si>
  <si>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</si>
  <si>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</si>
  <si>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</si>
  <si>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REKAPITULACE OBJEKTŮ STAVBY A SOUPISŮ PRACÍ</t>
  </si>
  <si>
    <t xml:space="preserve">Kód</t>
  </si>
  <si>
    <t xml:space="preserve">Objekt, Soupis prací</t>
  </si>
  <si>
    <t xml:space="preserve">Cena bez DPH [CZK]</t>
  </si>
  <si>
    <t xml:space="preserve">Cena s DPH [CZK]</t>
  </si>
  <si>
    <t xml:space="preserve">Typ</t>
  </si>
  <si>
    <t xml:space="preserve">Náklady stavby celkem</t>
  </si>
  <si>
    <t xml:space="preserve">/</t>
  </si>
  <si>
    <t xml:space="preserve">01</t>
  </si>
  <si>
    <t xml:space="preserve">Elektro šatny+sociální zázemí</t>
  </si>
  <si>
    <t xml:space="preserve">{6c2b61ec-702e-43db-b341-d8a67de80f06}</t>
  </si>
  <si>
    <t xml:space="preserve">SOUPIS PRACÍ</t>
  </si>
  <si>
    <t xml:space="preserve">Šatny DPMP</t>
  </si>
  <si>
    <t xml:space="preserve">Objekt:</t>
  </si>
  <si>
    <t xml:space="preserve">Elektro DPMP</t>
  </si>
  <si>
    <t xml:space="preserve">Pardubice -Dukla</t>
  </si>
  <si>
    <t xml:space="preserve">Datum: 20.06.2022</t>
  </si>
  <si>
    <t xml:space="preserve">Dopravní podnik města Pardubice</t>
  </si>
  <si>
    <t xml:space="preserve">Projektant: Ing. Radim Hájek</t>
  </si>
  <si>
    <t xml:space="preserve">PČ</t>
  </si>
  <si>
    <t xml:space="preserve">Popis</t>
  </si>
  <si>
    <t xml:space="preserve">MJ</t>
  </si>
  <si>
    <t xml:space="preserve">Množství</t>
  </si>
  <si>
    <t xml:space="preserve">J.cena [CZK]</t>
  </si>
  <si>
    <t xml:space="preserve">Cena celkem [CZK]</t>
  </si>
  <si>
    <t xml:space="preserve">Cenová soustava</t>
  </si>
  <si>
    <t xml:space="preserve">Poznámka</t>
  </si>
  <si>
    <t xml:space="preserve">J. Nh [h]</t>
  </si>
  <si>
    <t xml:space="preserve">Nh celkem [h]</t>
  </si>
  <si>
    <t xml:space="preserve">J. hmotnost_x000D_
[t]</t>
  </si>
  <si>
    <t xml:space="preserve">Hmotnost_x000D_
celkem [t]</t>
  </si>
  <si>
    <t xml:space="preserve">J. suť [t]</t>
  </si>
  <si>
    <t xml:space="preserve">Suť Celkem [t]</t>
  </si>
  <si>
    <t xml:space="preserve">1</t>
  </si>
  <si>
    <t xml:space="preserve">D</t>
  </si>
  <si>
    <t xml:space="preserve">ROZPOCET</t>
  </si>
  <si>
    <t xml:space="preserve">K</t>
  </si>
  <si>
    <t xml:space="preserve">Rozvaděč- Administrativní budova-Suterén-Hlavní rozvodna-Pole č.2</t>
  </si>
  <si>
    <t xml:space="preserve">soubor</t>
  </si>
  <si>
    <t xml:space="preserve">4</t>
  </si>
  <si>
    <t xml:space="preserve">2</t>
  </si>
  <si>
    <t xml:space="preserve">2019425348</t>
  </si>
  <si>
    <t xml:space="preserve">VV</t>
  </si>
  <si>
    <t xml:space="preserve">True</t>
  </si>
  <si>
    <t xml:space="preserve">0</t>
  </si>
  <si>
    <t xml:space="preserve">Jističochránič 10A/B/0,03/2p</t>
  </si>
  <si>
    <t xml:space="preserve">ks</t>
  </si>
  <si>
    <t xml:space="preserve">Chránič 25/4p/0,03</t>
  </si>
  <si>
    <t xml:space="preserve">Jisitič B/16/1</t>
  </si>
  <si>
    <t xml:space="preserve">Nulový můstek PE SP 12/Z zelený</t>
  </si>
  <si>
    <t xml:space="preserve">N 15 Můstek nulovací - modrý,</t>
  </si>
  <si>
    <t xml:space="preserve">W</t>
  </si>
  <si>
    <t xml:space="preserve">Jistič 10 kA, B 6A, 1-pólový,</t>
  </si>
  <si>
    <t xml:space="preserve">Jistič 10 kA, B 16A, 1-pólový,</t>
  </si>
  <si>
    <t xml:space="preserve">Modulový stykač 20A, 2Z, 230 VAC, 1TE, AC-3/230V</t>
  </si>
  <si>
    <t xml:space="preserve">Podružný materiál</t>
  </si>
  <si>
    <t xml:space="preserve">komplet</t>
  </si>
  <si>
    <t xml:space="preserve">Součet</t>
  </si>
  <si>
    <t xml:space="preserve">Osvětlení </t>
  </si>
  <si>
    <t xml:space="preserve">903094131</t>
  </si>
  <si>
    <t xml:space="preserve">A           LINEA 2.4ft 6400/840 - LED interiérové, stropní přisazené</t>
  </si>
  <si>
    <t xml:space="preserve">ANO -    LNEA 2.4ft 6400/840 - nouzové LED interiérové, stropní přisazené</t>
  </si>
  <si>
    <t xml:space="preserve">B-          LINEA 1.4ft 4400/840 - LED interiérové, stropní přisazené</t>
  </si>
  <si>
    <t xml:space="preserve">BNO-      LINEA 1.4ft 4400/840 M1h</t>
  </si>
  <si>
    <t xml:space="preserve">C-          LINEA SQUARE - 2200/840, </t>
  </si>
  <si>
    <t xml:space="preserve">CNO -    LINEA SQUARE 2200/840 LED interiérové čtvercové, stropní, přisazené, M1h                  
</t>
  </si>
  <si>
    <t xml:space="preserve">Odvětrací ventilátory</t>
  </si>
  <si>
    <t xml:space="preserve">HELIOS LED 101 M1h, svítidlo pro nouzové a orientační 1 540,00 10 780,00, osvětlení s modulem LED 1x80 lm,                                                                 
spektrum 840, difuzor z opálového PC - zdroj 1 hod
</t>
  </si>
  <si>
    <t xml:space="preserve">Piktogram 14 HE- pro typ HELIOS - rozměr 36,00 252,00
125x250mm - únikové značení, (panáček, otočná šipka, vpravo dveře) - 25 m distanční vzdálenost                                                                    
</t>
  </si>
  <si>
    <t xml:space="preserve">Pohybové čidlo  Luxomat 360 st., PD3-1C-SM IP44</t>
  </si>
  <si>
    <t xml:space="preserve">Pohybové čidlo-radarové MS2-N</t>
  </si>
  <si>
    <t xml:space="preserve">Zásuvka 230V/ 16 A</t>
  </si>
  <si>
    <t xml:space="preserve">3</t>
  </si>
  <si>
    <t xml:space="preserve">Kabely</t>
  </si>
  <si>
    <t xml:space="preserve">989790787</t>
  </si>
  <si>
    <t xml:space="preserve">Kabel CYKY 3Cx1,5</t>
  </si>
  <si>
    <t xml:space="preserve">m</t>
  </si>
  <si>
    <t xml:space="preserve">Kabel CYKY 3Cx2,5</t>
  </si>
  <si>
    <t xml:space="preserve">Kabel CYKY 5x1,5</t>
  </si>
  <si>
    <t xml:space="preserve">Kopos kabelový žlab 50x250-2100</t>
  </si>
  <si>
    <t xml:space="preserve">MERKUR Nosník kabelového žlabu NZM 250 GZ</t>
  </si>
  <si>
    <t xml:space="preserve">6</t>
  </si>
  <si>
    <t xml:space="preserve">Montáž </t>
  </si>
  <si>
    <t xml:space="preserve">-931303543</t>
  </si>
  <si>
    <t xml:space="preserve">montáž-elektroinstalace,</t>
  </si>
  <si>
    <t xml:space="preserve">h</t>
  </si>
  <si>
    <t xml:space="preserve">Výchozí revize</t>
  </si>
  <si>
    <t xml:space="preserve">Odvoz a likvidace odpadu </t>
  </si>
  <si>
    <t xml:space="preserve">km</t>
  </si>
  <si>
    <t xml:space="preserve">Demontáž</t>
  </si>
  <si>
    <t xml:space="preserve">Celkem pozice 1-8</t>
  </si>
  <si>
    <t xml:space="preserve">Kč</t>
  </si>
  <si>
    <t xml:space="preserve">DPH 21%</t>
  </si>
  <si>
    <t xml:space="preserve">Cena celkem, včetně DPH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</si>
</sst>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D/M/YYYY"/>
    <numFmt numFmtId="166" formatCode="@"/>
    <numFmt numFmtId="167" formatCode="#,##0.00"/>
    <numFmt numFmtId="168" formatCode="#,##0.00%"/>
    <numFmt numFmtId="169" formatCode="DD/MM/YYYY"/>
    <numFmt numFmtId="170" formatCode="#,##0"/>
    <numFmt numFmtId="171" formatCode="#,##0.00000"/>
    <numFmt numFmtId="172" formatCode="#,##0.000"/>
  </numFmts>
  <fonts count="47">
    <font>
      <sz val="11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name val="Trebuchet MS"/>
      <family val="2"/>
      <charset val="238"/>
    </font>
    <font>
      <sz val="8"/>
      <color rgb="FFFAE682"/>
      <name val="Trebuchet MS"/>
      <family val="0"/>
      <charset val="1"/>
    </font>
    <font>
      <sz val="10"/>
      <name val="Trebuchet MS"/>
      <family val="0"/>
      <charset val="1"/>
    </font>
    <font>
      <sz val="10"/>
      <color rgb="FF960000"/>
      <name val="Trebuchet MS"/>
      <family val="0"/>
      <charset val="1"/>
    </font>
    <font>
      <u val="single"/>
      <sz val="10"/>
      <color rgb="FF0000FF"/>
      <name val="Trebuchet MS"/>
      <family val="0"/>
      <charset val="1"/>
    </font>
    <font>
      <u val="single"/>
      <sz val="11"/>
      <color rgb="FF0000FF"/>
      <name val="Calibri"/>
      <family val="2"/>
      <charset val="1"/>
    </font>
    <font>
      <b val="true"/>
      <sz val="16"/>
      <name val="Trebuchet MS"/>
      <family val="0"/>
      <charset val="1"/>
    </font>
    <font>
      <sz val="9"/>
      <color rgb="FF969696"/>
      <name val="Trebuchet MS"/>
      <family val="0"/>
      <charset val="1"/>
    </font>
    <font>
      <sz val="9"/>
      <name val="Trebuchet MS"/>
      <family val="0"/>
      <charset val="1"/>
    </font>
    <font>
      <b val="true"/>
      <sz val="12"/>
      <name val="Trebuchet MS"/>
      <family val="0"/>
      <charset val="1"/>
    </font>
    <font>
      <sz val="9"/>
      <name val="Trebuchet MS"/>
      <family val="2"/>
      <charset val="238"/>
    </font>
    <font>
      <b val="true"/>
      <sz val="10"/>
      <name val="Trebuchet MS"/>
      <family val="0"/>
      <charset val="1"/>
    </font>
    <font>
      <b val="true"/>
      <sz val="12"/>
      <color rgb="FF960000"/>
      <name val="Trebuchet MS"/>
      <family val="0"/>
      <charset val="1"/>
    </font>
    <font>
      <sz val="8"/>
      <color rgb="FF969696"/>
      <name val="Trebuchet MS"/>
      <family val="0"/>
      <charset val="1"/>
    </font>
    <font>
      <b val="true"/>
      <sz val="8"/>
      <color rgb="FF969696"/>
      <name val="Trebuchet MS"/>
      <family val="0"/>
      <charset val="1"/>
    </font>
    <font>
      <b val="true"/>
      <sz val="9"/>
      <name val="Trebuchet MS"/>
      <family val="0"/>
      <charset val="1"/>
    </font>
    <font>
      <sz val="18"/>
      <color rgb="FF0000FF"/>
      <name val="Wingdings 2"/>
      <family val="0"/>
      <charset val="1"/>
    </font>
    <font>
      <sz val="11"/>
      <name val="Trebuchet MS"/>
      <family val="0"/>
      <charset val="1"/>
    </font>
    <font>
      <b val="true"/>
      <sz val="11"/>
      <color rgb="FF003366"/>
      <name val="Trebuchet MS"/>
      <family val="0"/>
      <charset val="1"/>
    </font>
    <font>
      <sz val="11"/>
      <color rgb="FF003366"/>
      <name val="Trebuchet MS"/>
      <family val="0"/>
      <charset val="1"/>
    </font>
    <font>
      <b val="true"/>
      <sz val="11"/>
      <name val="Trebuchet MS"/>
      <family val="0"/>
      <charset val="1"/>
    </font>
    <font>
      <sz val="8"/>
      <name val="Trebuchet MS"/>
      <family val="2"/>
      <charset val="1"/>
    </font>
    <font>
      <sz val="8"/>
      <color rgb="FF3366FF"/>
      <name val="Trebuchet MS"/>
      <family val="2"/>
      <charset val="1"/>
    </font>
    <font>
      <b val="true"/>
      <sz val="16"/>
      <name val="Trebuchet MS"/>
      <family val="2"/>
      <charset val="1"/>
    </font>
    <font>
      <sz val="9"/>
      <color rgb="FF969696"/>
      <name val="Trebuchet MS"/>
      <family val="2"/>
      <charset val="1"/>
    </font>
    <font>
      <b val="true"/>
      <sz val="12"/>
      <name val="Trebuchet MS"/>
      <family val="2"/>
      <charset val="1"/>
    </font>
    <font>
      <sz val="9"/>
      <name val="Trebuchet MS"/>
      <family val="2"/>
      <charset val="1"/>
    </font>
    <font>
      <sz val="9"/>
      <name val="Tahoma"/>
      <family val="2"/>
      <charset val="238"/>
    </font>
    <font>
      <sz val="9"/>
      <color rgb="FF000000"/>
      <name val="Tahoma"/>
      <family val="2"/>
      <charset val="238"/>
    </font>
    <font>
      <sz val="8"/>
      <color rgb="FF003366"/>
      <name val="Trebuchet MS"/>
      <family val="2"/>
      <charset val="1"/>
    </font>
    <font>
      <sz val="8"/>
      <color rgb="FF003366"/>
      <name val="Tahoma"/>
      <family val="2"/>
      <charset val="238"/>
    </font>
    <font>
      <sz val="10"/>
      <color rgb="FF003366"/>
      <name val="Tahoma"/>
      <family val="2"/>
      <charset val="238"/>
    </font>
    <font>
      <sz val="8"/>
      <name val="Tahoma"/>
      <family val="2"/>
      <charset val="238"/>
    </font>
    <font>
      <sz val="8"/>
      <color rgb="FF969696"/>
      <name val="Trebuchet MS"/>
      <family val="2"/>
      <charset val="1"/>
    </font>
    <font>
      <sz val="8"/>
      <color rgb="FF505050"/>
      <name val="Trebuchet MS"/>
      <family val="2"/>
      <charset val="1"/>
    </font>
    <font>
      <sz val="8"/>
      <color rgb="FF505050"/>
      <name val="Tahoma"/>
      <family val="2"/>
      <charset val="238"/>
    </font>
    <font>
      <sz val="7"/>
      <color rgb="FF969696"/>
      <name val="Tahoma"/>
      <family val="2"/>
      <charset val="238"/>
    </font>
    <font>
      <sz val="8"/>
      <color rgb="FF800080"/>
      <name val="Trebuchet MS"/>
      <family val="2"/>
      <charset val="1"/>
    </font>
    <font>
      <sz val="8"/>
      <color rgb="FF800080"/>
      <name val="Tahoma"/>
      <family val="2"/>
      <charset val="238"/>
    </font>
    <font>
      <sz val="8"/>
      <color rgb="FFFF0000"/>
      <name val="Trebuchet MS"/>
      <family val="2"/>
      <charset val="1"/>
    </font>
    <font>
      <sz val="8"/>
      <color rgb="FFFF0000"/>
      <name val="Tahoma"/>
      <family val="2"/>
      <charset val="238"/>
    </font>
    <font>
      <b val="true"/>
      <sz val="8"/>
      <color rgb="FF969696"/>
      <name val="Tahoma"/>
      <family val="2"/>
      <charset val="238"/>
    </font>
    <font>
      <sz val="10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AE682"/>
        <bgColor rgb="FFFFCC99"/>
      </patternFill>
    </fill>
    <fill>
      <patternFill patternType="solid">
        <fgColor rgb="FFFFFFCC"/>
        <bgColor rgb="FFEEECE1"/>
      </patternFill>
    </fill>
    <fill>
      <patternFill patternType="solid">
        <fgColor rgb="FFEEECE1"/>
        <bgColor rgb="FFFFFFCC"/>
      </patternFill>
    </fill>
    <fill>
      <patternFill patternType="solid">
        <fgColor rgb="FFBEBEBE"/>
        <bgColor rgb="FFBFBFBF"/>
      </patternFill>
    </fill>
    <fill>
      <patternFill patternType="solid">
        <fgColor rgb="FFBFBFBF"/>
        <bgColor rgb="FFC0C0C0"/>
      </patternFill>
    </fill>
    <fill>
      <patternFill patternType="solid">
        <fgColor rgb="FFD2D2D2"/>
        <bgColor rgb="FFC0C0C0"/>
      </patternFill>
    </fill>
    <fill>
      <patternFill patternType="solid">
        <fgColor rgb="FFC0C0C0"/>
        <bgColor rgb="FFBFBFBF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dotted">
        <color rgb="FF969696"/>
      </left>
      <right/>
      <top style="dotted">
        <color rgb="FF969696"/>
      </top>
      <bottom style="dotted">
        <color rgb="FF969696"/>
      </bottom>
      <diagonal/>
    </border>
    <border diagonalUp="false" diagonalDown="false">
      <left/>
      <right/>
      <top style="dotted">
        <color rgb="FF969696"/>
      </top>
      <bottom style="dotted">
        <color rgb="FF969696"/>
      </bottom>
      <diagonal/>
    </border>
    <border diagonalUp="false" diagonalDown="false">
      <left/>
      <right style="thin"/>
      <top style="dotted">
        <color rgb="FF969696"/>
      </top>
      <bottom style="dotted">
        <color rgb="FF969696"/>
      </bottom>
      <diagonal/>
    </border>
    <border diagonalUp="false" diagonalDown="false">
      <left/>
      <right style="dotted">
        <color rgb="FF969696"/>
      </right>
      <top style="dotted">
        <color rgb="FF969696"/>
      </top>
      <bottom style="dotted">
        <color rgb="FF969696"/>
      </bottom>
      <diagonal/>
    </border>
    <border diagonalUp="false" diagonalDown="false">
      <left style="dotted">
        <color rgb="FF969696"/>
      </left>
      <right/>
      <top/>
      <bottom/>
      <diagonal/>
    </border>
    <border diagonalUp="false" diagonalDown="false">
      <left/>
      <right style="dotted">
        <color rgb="FF969696"/>
      </right>
      <top/>
      <bottom/>
      <diagonal/>
    </border>
    <border diagonalUp="false" diagonalDown="false"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  <border diagonalUp="false" diagonalDown="false">
      <left style="dotted">
        <color rgb="FF969696"/>
      </left>
      <right style="thin"/>
      <top style="dotted">
        <color rgb="FF969696"/>
      </top>
      <bottom style="dotted">
        <color rgb="FF969696"/>
      </bottom>
      <diagonal/>
    </border>
    <border diagonalUp="false" diagonalDown="false">
      <left style="dotted">
        <color rgb="FF969696"/>
      </left>
      <right style="dotted">
        <color rgb="FF969696"/>
      </right>
      <top style="dotted">
        <color rgb="FF969696"/>
      </top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dashed"/>
      <top style="medium"/>
      <bottom style="dashed"/>
      <diagonal/>
    </border>
    <border diagonalUp="false" diagonalDown="false">
      <left style="dashed"/>
      <right style="dashed"/>
      <top style="medium"/>
      <bottom style="dashed"/>
      <diagonal/>
    </border>
    <border diagonalUp="false" diagonalDown="false">
      <left style="dashed"/>
      <right style="medium"/>
      <top style="medium"/>
      <bottom style="dashed"/>
      <diagonal/>
    </border>
    <border diagonalUp="false" diagonalDown="false">
      <left style="medium"/>
      <right style="dashed"/>
      <top style="dashed"/>
      <bottom style="dashed"/>
      <diagonal/>
    </border>
    <border diagonalUp="false" diagonalDown="false">
      <left style="dashed"/>
      <right style="dashed"/>
      <top style="dashed"/>
      <bottom style="dashed"/>
      <diagonal/>
    </border>
    <border diagonalUp="false" diagonalDown="false">
      <left style="dashed"/>
      <right style="medium"/>
      <top style="dashed"/>
      <bottom style="dashed"/>
      <diagonal/>
    </border>
    <border diagonalUp="false" diagonalDown="false">
      <left style="medium"/>
      <right style="dashed"/>
      <top style="dashed"/>
      <bottom style="medium"/>
      <diagonal/>
    </border>
    <border diagonalUp="false" diagonalDown="false">
      <left style="dashed"/>
      <right style="dashed"/>
      <top style="dashed"/>
      <bottom style="medium"/>
      <diagonal/>
    </border>
    <border diagonalUp="false" diagonalDown="false">
      <left style="dashed"/>
      <right style="medium"/>
      <top style="dashed"/>
      <bottom style="medium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</cellStyleXfs>
  <cellXfs count="2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2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0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2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6" fontId="12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4" fillId="4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5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5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5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5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5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6" fillId="6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5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7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7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7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7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7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2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4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8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2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2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2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3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7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7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7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32" fillId="7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31" fillId="7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7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3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33" fillId="0" borderId="1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2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36" fillId="0" borderId="2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2" fontId="36" fillId="0" borderId="2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0" fontId="36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2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37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3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3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2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4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4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4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4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2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2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5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2" fillId="0" borderId="2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2" fillId="0" borderId="2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2" fillId="0" borderId="2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42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4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44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44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4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6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6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6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6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6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6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6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6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6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6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6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6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ální 2" xfId="21" builtinId="53" customBuiltin="true"/>
    <cellStyle name="*unknown*" xfId="20" builtinId="8" customBuiltin="false"/>
  </cellStyles>
  <colors>
    <indexedColors>
      <rgbColor rgb="FF000000"/>
      <rgbColor rgb="FFEEECE1"/>
      <rgbColor rgb="FFFF0000"/>
      <rgbColor rgb="FF00FF00"/>
      <rgbColor rgb="FF0000FF"/>
      <rgbColor rgb="FFFFFF00"/>
      <rgbColor rgb="FFFF00FF"/>
      <rgbColor rgb="FF00FFFF"/>
      <rgbColor rgb="FF96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AE682"/>
      <rgbColor rgb="FFBFBFBF"/>
      <rgbColor rgb="FFFF99CC"/>
      <rgbColor rgb="FFBEBEBE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50505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291600</xdr:colOff>
      <xdr:row>0</xdr:row>
      <xdr:rowOff>272520</xdr:rowOff>
    </xdr:to>
    <xdr:pic>
      <xdr:nvPicPr>
        <xdr:cNvPr id="0" name="rad2ACC2.tmp" descr=""/>
        <xdr:cNvPicPr/>
      </xdr:nvPicPr>
      <xdr:blipFill>
        <a:blip r:embed="rId1"/>
        <a:stretch/>
      </xdr:blipFill>
      <xdr:spPr>
        <a:xfrm>
          <a:off x="0" y="0"/>
          <a:ext cx="291600" cy="2725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Q56"/>
  <sheetViews>
    <sheetView showFormulas="false" showGridLines="true" showRowColHeaders="true" showZeros="true" rightToLeft="false" tabSelected="false" showOutlineSymbols="true" defaultGridColor="true" view="normal" topLeftCell="E10" colorId="64" zoomScale="100" zoomScaleNormal="100" zoomScalePageLayoutView="100" workbookViewId="0">
      <selection pane="topLeft" activeCell="AV54" activeCellId="0" sqref="AV54"/>
    </sheetView>
  </sheetViews>
  <sheetFormatPr defaultRowHeight="12"/>
  <cols>
    <col collapsed="false" hidden="false" max="1" min="1" style="0" width="6.14795918367347"/>
    <col collapsed="false" hidden="false" max="2" min="2" style="0" width="1.27551020408163"/>
    <col collapsed="false" hidden="false" max="3" min="3" style="0" width="1.81632653061225"/>
    <col collapsed="false" hidden="false" max="4" min="4" style="0" width="1.88775510204082"/>
    <col collapsed="false" hidden="false" max="5" min="5" style="0" width="1.81632653061225"/>
    <col collapsed="false" hidden="false" max="6" min="6" style="0" width="2.29591836734694"/>
    <col collapsed="false" hidden="false" max="8" min="7" style="0" width="1.81632653061225"/>
    <col collapsed="false" hidden="false" max="9" min="9" style="0" width="2.29591836734694"/>
    <col collapsed="false" hidden="false" max="11" min="10" style="0" width="1.88775510204082"/>
    <col collapsed="false" hidden="false" max="12" min="12" style="0" width="2.08673469387755"/>
    <col collapsed="false" hidden="false" max="13" min="13" style="0" width="1.81632653061225"/>
    <col collapsed="false" hidden="false" max="14" min="14" style="0" width="2.35714285714286"/>
    <col collapsed="false" hidden="false" max="15" min="15" style="0" width="1.81632653061225"/>
    <col collapsed="false" hidden="false" max="17" min="16" style="0" width="1.88775510204082"/>
    <col collapsed="false" hidden="false" max="18" min="18" style="0" width="2.08673469387755"/>
    <col collapsed="false" hidden="false" max="20" min="19" style="0" width="1.81632653061225"/>
    <col collapsed="false" hidden="false" max="21" min="21" style="0" width="1.88775510204082"/>
    <col collapsed="false" hidden="false" max="23" min="22" style="0" width="1.81632653061225"/>
    <col collapsed="false" hidden="false" max="24" min="24" style="0" width="2.29591836734694"/>
    <col collapsed="false" hidden="false" max="25" min="25" style="0" width="1.88775510204082"/>
    <col collapsed="false" hidden="false" max="26" min="26" style="0" width="2.08673469387755"/>
    <col collapsed="false" hidden="false" max="27" min="27" style="0" width="1.88775510204082"/>
    <col collapsed="false" hidden="false" max="28" min="28" style="0" width="1.81632653061225"/>
    <col collapsed="false" hidden="false" max="29" min="29" style="0" width="1.88775510204082"/>
    <col collapsed="false" hidden="false" max="30" min="30" style="0" width="2.08673469387755"/>
    <col collapsed="false" hidden="false" max="31" min="31" style="0" width="1.81632653061225"/>
    <col collapsed="false" hidden="false" max="32" min="32" style="0" width="1.88775510204082"/>
    <col collapsed="false" hidden="false" max="34" min="33" style="0" width="1.81632653061225"/>
    <col collapsed="false" hidden="false" max="35" min="35" style="0" width="24.3724489795918"/>
    <col collapsed="false" hidden="false" max="36" min="36" style="0" width="2.29591836734694"/>
    <col collapsed="false" hidden="false" max="37" min="37" style="0" width="6.61224489795918"/>
    <col collapsed="false" hidden="false" max="38" min="38" style="0" width="2.29591836734694"/>
    <col collapsed="false" hidden="false" max="39" min="39" style="0" width="8.23469387755102"/>
    <col collapsed="false" hidden="false" max="40" min="40" style="0" width="10.2602040816327"/>
    <col collapsed="false" hidden="false" max="41" min="41" style="0" width="3.64285714285714"/>
    <col collapsed="false" hidden="false" max="42" min="42" style="0" width="2.29591836734694"/>
    <col collapsed="false" hidden="false" max="43" min="43" style="0" width="2.83673469387755"/>
    <col collapsed="false" hidden="false" max="1025" min="44" style="0" width="8.77551020408163"/>
  </cols>
  <sheetData>
    <row r="1" customFormat="false" ht="14.5" hidden="false" customHeight="false" outlineLevel="0" collapsed="false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4" t="s">
        <v>2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3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5"/>
      <c r="AJ1" s="6"/>
      <c r="AK1" s="6"/>
      <c r="AL1" s="6"/>
      <c r="AM1" s="6"/>
      <c r="AN1" s="6"/>
      <c r="AO1" s="6"/>
      <c r="AP1" s="6"/>
      <c r="AQ1" s="6"/>
    </row>
    <row r="2" customFormat="false" ht="14.5" hidden="false" customHeight="false" outlineLevel="0" collapsed="false"/>
    <row r="3" customFormat="false" ht="14.5" hidden="false" customHeight="false" outlineLevel="0" collapsed="false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9"/>
    </row>
    <row r="4" customFormat="false" ht="20.5" hidden="false" customHeight="false" outlineLevel="0" collapsed="false">
      <c r="B4" s="10"/>
      <c r="C4" s="11"/>
      <c r="D4" s="12" t="s">
        <v>4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3"/>
    </row>
    <row r="5" customFormat="false" ht="14.5" hidden="false" customHeight="false" outlineLevel="0" collapsed="false">
      <c r="B5" s="10"/>
      <c r="C5" s="11"/>
      <c r="D5" s="14" t="s">
        <v>5</v>
      </c>
      <c r="E5" s="11"/>
      <c r="F5" s="11"/>
      <c r="G5" s="11"/>
      <c r="H5" s="11"/>
      <c r="I5" s="11"/>
      <c r="J5" s="11"/>
      <c r="K5" s="15" t="s">
        <v>6</v>
      </c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1"/>
      <c r="AQ5" s="13"/>
    </row>
    <row r="6" customFormat="false" ht="15.5" hidden="false" customHeight="true" outlineLevel="0" collapsed="false">
      <c r="B6" s="10"/>
      <c r="C6" s="11"/>
      <c r="D6" s="16" t="s">
        <v>7</v>
      </c>
      <c r="E6" s="11"/>
      <c r="F6" s="11"/>
      <c r="G6" s="11"/>
      <c r="H6" s="11"/>
      <c r="I6" s="11"/>
      <c r="J6" s="11"/>
      <c r="K6" s="17" t="s">
        <v>8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1"/>
      <c r="AQ6" s="13"/>
    </row>
    <row r="7" customFormat="false" ht="14.5" hidden="false" customHeight="false" outlineLevel="0" collapsed="false">
      <c r="B7" s="10"/>
      <c r="C7" s="11"/>
      <c r="D7" s="18" t="s">
        <v>9</v>
      </c>
      <c r="E7" s="11"/>
      <c r="F7" s="11"/>
      <c r="G7" s="11"/>
      <c r="H7" s="11"/>
      <c r="I7" s="11"/>
      <c r="J7" s="11"/>
      <c r="K7" s="15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8" t="s">
        <v>10</v>
      </c>
      <c r="AL7" s="11"/>
      <c r="AM7" s="11"/>
      <c r="AN7" s="15"/>
      <c r="AO7" s="11"/>
      <c r="AP7" s="11"/>
      <c r="AQ7" s="13"/>
    </row>
    <row r="8" customFormat="false" ht="14.5" hidden="false" customHeight="false" outlineLevel="0" collapsed="false">
      <c r="B8" s="10"/>
      <c r="C8" s="11"/>
      <c r="D8" s="18" t="s">
        <v>11</v>
      </c>
      <c r="E8" s="11"/>
      <c r="F8" s="11"/>
      <c r="G8" s="11"/>
      <c r="H8" s="11"/>
      <c r="I8" s="11"/>
      <c r="J8" s="11"/>
      <c r="K8" s="15" t="s">
        <v>12</v>
      </c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8" t="s">
        <v>13</v>
      </c>
      <c r="AL8" s="11"/>
      <c r="AM8" s="11"/>
      <c r="AN8" s="19" t="n">
        <v>44732</v>
      </c>
      <c r="AO8" s="11"/>
      <c r="AP8" s="11"/>
      <c r="AQ8" s="13"/>
    </row>
    <row r="9" customFormat="false" ht="14.5" hidden="false" customHeight="false" outlineLevel="0" collapsed="false">
      <c r="B9" s="10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3"/>
    </row>
    <row r="10" customFormat="false" ht="14.5" hidden="false" customHeight="false" outlineLevel="0" collapsed="false">
      <c r="B10" s="10"/>
      <c r="C10" s="11"/>
      <c r="D10" s="18" t="s">
        <v>14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8" t="s">
        <v>15</v>
      </c>
      <c r="AL10" s="11"/>
      <c r="AM10" s="11"/>
      <c r="AN10" s="15"/>
      <c r="AO10" s="11"/>
      <c r="AP10" s="11"/>
      <c r="AQ10" s="13"/>
    </row>
    <row r="11" customFormat="false" ht="14.5" hidden="false" customHeight="false" outlineLevel="0" collapsed="false">
      <c r="B11" s="10"/>
      <c r="C11" s="11"/>
      <c r="D11" s="11"/>
      <c r="E11" s="15" t="s">
        <v>16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8" t="s">
        <v>17</v>
      </c>
      <c r="AL11" s="11"/>
      <c r="AM11" s="11"/>
      <c r="AN11" s="15"/>
      <c r="AO11" s="11"/>
      <c r="AP11" s="11"/>
      <c r="AQ11" s="13"/>
    </row>
    <row r="12" customFormat="false" ht="14.5" hidden="false" customHeight="false" outlineLevel="0" collapsed="false">
      <c r="B12" s="10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3"/>
    </row>
    <row r="13" customFormat="false" ht="14.5" hidden="false" customHeight="false" outlineLevel="0" collapsed="false">
      <c r="B13" s="10"/>
      <c r="C13" s="11"/>
      <c r="D13" s="18" t="s">
        <v>18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8" t="s">
        <v>15</v>
      </c>
      <c r="AL13" s="11"/>
      <c r="AM13" s="11"/>
      <c r="AN13" s="20"/>
      <c r="AO13" s="11"/>
      <c r="AP13" s="11"/>
      <c r="AQ13" s="13"/>
    </row>
    <row r="14" customFormat="false" ht="14.5" hidden="false" customHeight="false" outlineLevel="0" collapsed="false">
      <c r="B14" s="10"/>
      <c r="C14" s="11"/>
      <c r="D14" s="11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18" t="s">
        <v>17</v>
      </c>
      <c r="AL14" s="11"/>
      <c r="AM14" s="11"/>
      <c r="AN14" s="20"/>
      <c r="AO14" s="11"/>
      <c r="AP14" s="11"/>
      <c r="AQ14" s="13"/>
    </row>
    <row r="15" customFormat="false" ht="14.5" hidden="false" customHeight="false" outlineLevel="0" collapsed="false"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3"/>
    </row>
    <row r="16" customFormat="false" ht="14.5" hidden="false" customHeight="false" outlineLevel="0" collapsed="false">
      <c r="B16" s="10"/>
      <c r="C16" s="11"/>
      <c r="D16" s="18" t="s">
        <v>19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8" t="s">
        <v>15</v>
      </c>
      <c r="AL16" s="11"/>
      <c r="AM16" s="11"/>
      <c r="AN16" s="15"/>
      <c r="AO16" s="11"/>
      <c r="AP16" s="11"/>
      <c r="AQ16" s="13"/>
    </row>
    <row r="17" customFormat="false" ht="14.5" hidden="false" customHeight="false" outlineLevel="0" collapsed="false">
      <c r="B17" s="10"/>
      <c r="C17" s="11"/>
      <c r="D17" s="11"/>
      <c r="E17" s="21" t="s">
        <v>20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11"/>
      <c r="AK17" s="18" t="s">
        <v>17</v>
      </c>
      <c r="AL17" s="11"/>
      <c r="AM17" s="11"/>
      <c r="AN17" s="15"/>
      <c r="AO17" s="11"/>
      <c r="AP17" s="11"/>
      <c r="AQ17" s="13"/>
    </row>
    <row r="18" customFormat="false" ht="14.5" hidden="false" customHeight="false" outlineLevel="0" collapsed="false"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3"/>
    </row>
    <row r="19" customFormat="false" ht="14.5" hidden="false" customHeight="false" outlineLevel="0" collapsed="false">
      <c r="B19" s="10"/>
      <c r="C19" s="11"/>
      <c r="D19" s="18" t="s">
        <v>21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3"/>
    </row>
    <row r="20" customFormat="false" ht="14.5" hidden="false" customHeight="false" outlineLevel="0" collapsed="false">
      <c r="B20" s="10"/>
      <c r="C20" s="11"/>
      <c r="D20" s="11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11"/>
      <c r="AP20" s="11"/>
      <c r="AQ20" s="13"/>
    </row>
    <row r="21" customFormat="false" ht="14.5" hidden="false" customHeight="false" outlineLevel="0" collapsed="false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3"/>
    </row>
    <row r="22" customFormat="false" ht="14.5" hidden="false" customHeight="false" outlineLevel="0" collapsed="false">
      <c r="B22" s="10"/>
      <c r="C22" s="11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11"/>
      <c r="AQ22" s="13"/>
    </row>
    <row r="23" customFormat="false" ht="15.5" hidden="false" customHeight="false" outlineLevel="0" collapsed="false">
      <c r="A23" s="24"/>
      <c r="B23" s="25"/>
      <c r="C23" s="26"/>
      <c r="D23" s="27" t="s">
        <v>22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9" t="n">
        <f aca="false">ROUND(AG51,2)</f>
        <v>0</v>
      </c>
      <c r="AL23" s="29"/>
      <c r="AM23" s="29"/>
      <c r="AN23" s="29"/>
      <c r="AO23" s="29"/>
      <c r="AP23" s="26"/>
      <c r="AQ23" s="30"/>
    </row>
    <row r="24" customFormat="false" ht="14.5" hidden="false" customHeight="false" outlineLevel="0" collapsed="false">
      <c r="A24" s="24"/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30"/>
    </row>
    <row r="25" customFormat="false" ht="14.5" hidden="false" customHeight="false" outlineLevel="0" collapsed="false">
      <c r="A25" s="24"/>
      <c r="B25" s="25"/>
      <c r="C25" s="26"/>
      <c r="D25" s="26"/>
      <c r="E25" s="26"/>
      <c r="F25" s="26"/>
      <c r="G25" s="26"/>
      <c r="H25" s="26"/>
      <c r="I25" s="26"/>
      <c r="J25" s="26"/>
      <c r="K25" s="26"/>
      <c r="L25" s="31" t="s">
        <v>23</v>
      </c>
      <c r="M25" s="31"/>
      <c r="N25" s="31"/>
      <c r="O25" s="31"/>
      <c r="P25" s="26"/>
      <c r="Q25" s="26"/>
      <c r="R25" s="26"/>
      <c r="S25" s="26"/>
      <c r="T25" s="26"/>
      <c r="U25" s="26"/>
      <c r="V25" s="26"/>
      <c r="W25" s="31" t="s">
        <v>24</v>
      </c>
      <c r="X25" s="31"/>
      <c r="Y25" s="31"/>
      <c r="Z25" s="31"/>
      <c r="AA25" s="31"/>
      <c r="AB25" s="31"/>
      <c r="AC25" s="31"/>
      <c r="AD25" s="31"/>
      <c r="AE25" s="31"/>
      <c r="AF25" s="26"/>
      <c r="AG25" s="26"/>
      <c r="AH25" s="26"/>
      <c r="AI25" s="26"/>
      <c r="AJ25" s="26"/>
      <c r="AK25" s="31" t="s">
        <v>25</v>
      </c>
      <c r="AL25" s="31"/>
      <c r="AM25" s="31"/>
      <c r="AN25" s="31"/>
      <c r="AO25" s="31"/>
      <c r="AP25" s="26"/>
      <c r="AQ25" s="30"/>
    </row>
    <row r="26" customFormat="false" ht="14.5" hidden="false" customHeight="false" outlineLevel="0" collapsed="false">
      <c r="A26" s="32"/>
      <c r="B26" s="33"/>
      <c r="C26" s="34"/>
      <c r="D26" s="35" t="s">
        <v>26</v>
      </c>
      <c r="E26" s="34"/>
      <c r="F26" s="35" t="s">
        <v>27</v>
      </c>
      <c r="G26" s="34"/>
      <c r="H26" s="34"/>
      <c r="I26" s="34"/>
      <c r="J26" s="34"/>
      <c r="K26" s="34"/>
      <c r="L26" s="36" t="n">
        <v>0.21</v>
      </c>
      <c r="M26" s="36"/>
      <c r="N26" s="36"/>
      <c r="O26" s="36"/>
      <c r="P26" s="34"/>
      <c r="Q26" s="34"/>
      <c r="R26" s="34"/>
      <c r="S26" s="34"/>
      <c r="T26" s="34"/>
      <c r="U26" s="34"/>
      <c r="V26" s="34"/>
      <c r="W26" s="37" t="n">
        <f aca="false">SUM(AK23)</f>
        <v>0</v>
      </c>
      <c r="X26" s="37"/>
      <c r="Y26" s="37"/>
      <c r="Z26" s="37"/>
      <c r="AA26" s="37"/>
      <c r="AB26" s="37"/>
      <c r="AC26" s="37"/>
      <c r="AD26" s="37"/>
      <c r="AE26" s="37"/>
      <c r="AF26" s="34"/>
      <c r="AG26" s="34"/>
      <c r="AH26" s="34"/>
      <c r="AI26" s="34"/>
      <c r="AJ26" s="34"/>
      <c r="AK26" s="37" t="n">
        <f aca="false">SUM(W26*0.21)</f>
        <v>0</v>
      </c>
      <c r="AL26" s="37"/>
      <c r="AM26" s="37"/>
      <c r="AN26" s="37"/>
      <c r="AO26" s="37"/>
      <c r="AP26" s="34"/>
      <c r="AQ26" s="38"/>
    </row>
    <row r="27" customFormat="false" ht="14.5" hidden="false" customHeight="false" outlineLevel="0" collapsed="false">
      <c r="A27" s="32"/>
      <c r="B27" s="33"/>
      <c r="C27" s="34"/>
      <c r="D27" s="34"/>
      <c r="E27" s="34"/>
      <c r="F27" s="35" t="s">
        <v>28</v>
      </c>
      <c r="G27" s="34"/>
      <c r="H27" s="34"/>
      <c r="I27" s="34"/>
      <c r="J27" s="34"/>
      <c r="K27" s="34"/>
      <c r="L27" s="36" t="n">
        <v>0.15</v>
      </c>
      <c r="M27" s="36"/>
      <c r="N27" s="36"/>
      <c r="O27" s="36"/>
      <c r="P27" s="34"/>
      <c r="Q27" s="34"/>
      <c r="R27" s="34"/>
      <c r="S27" s="34"/>
      <c r="T27" s="34"/>
      <c r="U27" s="34"/>
      <c r="V27" s="34"/>
      <c r="W27" s="37" t="n">
        <f aca="false">ROUND(BA51,2)</f>
        <v>0</v>
      </c>
      <c r="X27" s="37"/>
      <c r="Y27" s="37"/>
      <c r="Z27" s="37"/>
      <c r="AA27" s="37"/>
      <c r="AB27" s="37"/>
      <c r="AC27" s="37"/>
      <c r="AD27" s="37"/>
      <c r="AE27" s="37"/>
      <c r="AF27" s="34"/>
      <c r="AG27" s="34"/>
      <c r="AH27" s="34"/>
      <c r="AI27" s="34"/>
      <c r="AJ27" s="34"/>
      <c r="AK27" s="37" t="n">
        <f aca="false">ROUND(AW51,2)</f>
        <v>0</v>
      </c>
      <c r="AL27" s="37"/>
      <c r="AM27" s="37"/>
      <c r="AN27" s="37"/>
      <c r="AO27" s="37"/>
      <c r="AP27" s="34"/>
      <c r="AQ27" s="38"/>
    </row>
    <row r="28" customFormat="false" ht="14.5" hidden="false" customHeight="false" outlineLevel="0" collapsed="false">
      <c r="A28" s="32"/>
      <c r="B28" s="33"/>
      <c r="C28" s="34"/>
      <c r="D28" s="34"/>
      <c r="E28" s="34"/>
      <c r="F28" s="35" t="s">
        <v>29</v>
      </c>
      <c r="G28" s="34"/>
      <c r="H28" s="34"/>
      <c r="I28" s="34"/>
      <c r="J28" s="34"/>
      <c r="K28" s="34"/>
      <c r="L28" s="36" t="n">
        <v>0.21</v>
      </c>
      <c r="M28" s="36"/>
      <c r="N28" s="36"/>
      <c r="O28" s="36"/>
      <c r="P28" s="34"/>
      <c r="Q28" s="34"/>
      <c r="R28" s="34"/>
      <c r="S28" s="34"/>
      <c r="T28" s="34"/>
      <c r="U28" s="34"/>
      <c r="V28" s="34"/>
      <c r="W28" s="37" t="n">
        <f aca="false">ROUND(BB51,2)</f>
        <v>0</v>
      </c>
      <c r="X28" s="37"/>
      <c r="Y28" s="37"/>
      <c r="Z28" s="37"/>
      <c r="AA28" s="37"/>
      <c r="AB28" s="37"/>
      <c r="AC28" s="37"/>
      <c r="AD28" s="37"/>
      <c r="AE28" s="37"/>
      <c r="AF28" s="34"/>
      <c r="AG28" s="34"/>
      <c r="AH28" s="34"/>
      <c r="AI28" s="34"/>
      <c r="AJ28" s="34"/>
      <c r="AK28" s="37" t="n">
        <v>0</v>
      </c>
      <c r="AL28" s="37"/>
      <c r="AM28" s="37"/>
      <c r="AN28" s="37"/>
      <c r="AO28" s="37"/>
      <c r="AP28" s="34"/>
      <c r="AQ28" s="38"/>
    </row>
    <row r="29" customFormat="false" ht="14.5" hidden="false" customHeight="false" outlineLevel="0" collapsed="false">
      <c r="A29" s="32"/>
      <c r="B29" s="33"/>
      <c r="C29" s="34"/>
      <c r="D29" s="34"/>
      <c r="E29" s="34"/>
      <c r="F29" s="35" t="s">
        <v>30</v>
      </c>
      <c r="G29" s="34"/>
      <c r="H29" s="34"/>
      <c r="I29" s="34"/>
      <c r="J29" s="34"/>
      <c r="K29" s="34"/>
      <c r="L29" s="36" t="n">
        <v>0.15</v>
      </c>
      <c r="M29" s="36"/>
      <c r="N29" s="36"/>
      <c r="O29" s="36"/>
      <c r="P29" s="34"/>
      <c r="Q29" s="34"/>
      <c r="R29" s="34"/>
      <c r="S29" s="34"/>
      <c r="T29" s="34"/>
      <c r="U29" s="34"/>
      <c r="V29" s="34"/>
      <c r="W29" s="37" t="n">
        <f aca="false">ROUND(BC51,2)</f>
        <v>0</v>
      </c>
      <c r="X29" s="37"/>
      <c r="Y29" s="37"/>
      <c r="Z29" s="37"/>
      <c r="AA29" s="37"/>
      <c r="AB29" s="37"/>
      <c r="AC29" s="37"/>
      <c r="AD29" s="37"/>
      <c r="AE29" s="37"/>
      <c r="AF29" s="34"/>
      <c r="AG29" s="34"/>
      <c r="AH29" s="34"/>
      <c r="AI29" s="34"/>
      <c r="AJ29" s="34"/>
      <c r="AK29" s="37" t="n">
        <v>0</v>
      </c>
      <c r="AL29" s="37"/>
      <c r="AM29" s="37"/>
      <c r="AN29" s="37"/>
      <c r="AO29" s="37"/>
      <c r="AP29" s="34"/>
      <c r="AQ29" s="38"/>
    </row>
    <row r="30" customFormat="false" ht="14.5" hidden="false" customHeight="false" outlineLevel="0" collapsed="false">
      <c r="A30" s="32"/>
      <c r="B30" s="33"/>
      <c r="C30" s="34"/>
      <c r="D30" s="34"/>
      <c r="E30" s="34"/>
      <c r="F30" s="35" t="s">
        <v>31</v>
      </c>
      <c r="G30" s="34"/>
      <c r="H30" s="34"/>
      <c r="I30" s="34"/>
      <c r="J30" s="34"/>
      <c r="K30" s="34"/>
      <c r="L30" s="36" t="n">
        <v>0</v>
      </c>
      <c r="M30" s="36"/>
      <c r="N30" s="36"/>
      <c r="O30" s="36"/>
      <c r="P30" s="34"/>
      <c r="Q30" s="34"/>
      <c r="R30" s="34"/>
      <c r="S30" s="34"/>
      <c r="T30" s="34"/>
      <c r="U30" s="34"/>
      <c r="V30" s="34"/>
      <c r="W30" s="37" t="n">
        <f aca="false">ROUND(BD51,2)</f>
        <v>0</v>
      </c>
      <c r="X30" s="37"/>
      <c r="Y30" s="37"/>
      <c r="Z30" s="37"/>
      <c r="AA30" s="37"/>
      <c r="AB30" s="37"/>
      <c r="AC30" s="37"/>
      <c r="AD30" s="37"/>
      <c r="AE30" s="37"/>
      <c r="AF30" s="34"/>
      <c r="AG30" s="34"/>
      <c r="AH30" s="34"/>
      <c r="AI30" s="34"/>
      <c r="AJ30" s="34"/>
      <c r="AK30" s="37" t="n">
        <v>0</v>
      </c>
      <c r="AL30" s="37"/>
      <c r="AM30" s="37"/>
      <c r="AN30" s="37"/>
      <c r="AO30" s="37"/>
      <c r="AP30" s="34"/>
      <c r="AQ30" s="38"/>
    </row>
    <row r="31" customFormat="false" ht="14.5" hidden="false" customHeight="false" outlineLevel="0" collapsed="false">
      <c r="A31" s="24"/>
      <c r="B31" s="25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30"/>
    </row>
    <row r="32" customFormat="false" ht="15.5" hidden="false" customHeight="false" outlineLevel="0" collapsed="false">
      <c r="A32" s="24"/>
      <c r="B32" s="25"/>
      <c r="C32" s="39"/>
      <c r="D32" s="40" t="s">
        <v>32</v>
      </c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2" t="s">
        <v>33</v>
      </c>
      <c r="U32" s="41"/>
      <c r="V32" s="41"/>
      <c r="W32" s="41"/>
      <c r="X32" s="43" t="s">
        <v>34</v>
      </c>
      <c r="Y32" s="43"/>
      <c r="Z32" s="43"/>
      <c r="AA32" s="43"/>
      <c r="AB32" s="43"/>
      <c r="AC32" s="41"/>
      <c r="AD32" s="41"/>
      <c r="AE32" s="41"/>
      <c r="AF32" s="41"/>
      <c r="AG32" s="41"/>
      <c r="AH32" s="41"/>
      <c r="AI32" s="41"/>
      <c r="AJ32" s="41"/>
      <c r="AK32" s="44" t="n">
        <f aca="false">SUM(AK23:AK30)</f>
        <v>0</v>
      </c>
      <c r="AL32" s="44"/>
      <c r="AM32" s="44"/>
      <c r="AN32" s="44"/>
      <c r="AO32" s="44"/>
      <c r="AP32" s="39"/>
      <c r="AQ32" s="45"/>
    </row>
    <row r="33" customFormat="false" ht="14.5" hidden="false" customHeight="false" outlineLevel="0" collapsed="false">
      <c r="A33" s="24"/>
      <c r="B33" s="25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30"/>
    </row>
    <row r="34" customFormat="false" ht="14.5" hidden="false" customHeight="false" outlineLevel="0" collapsed="false">
      <c r="A34" s="24"/>
      <c r="B34" s="46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8"/>
    </row>
    <row r="35" customFormat="false" ht="14.5" hidden="false" customHeight="false" outlineLevel="0" collapsed="false"/>
    <row r="36" customFormat="false" ht="14.5" hidden="false" customHeight="false" outlineLevel="0" collapsed="false"/>
    <row r="37" customFormat="false" ht="14.5" hidden="false" customHeight="false" outlineLevel="0" collapsed="false"/>
    <row r="38" customFormat="false" ht="14.5" hidden="false" customHeight="false" outlineLevel="0" collapsed="false">
      <c r="A38" s="24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1"/>
    </row>
    <row r="39" customFormat="false" ht="20.5" hidden="false" customHeight="false" outlineLevel="0" collapsed="false">
      <c r="A39" s="24"/>
      <c r="B39" s="25"/>
      <c r="C39" s="52" t="s">
        <v>35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30"/>
    </row>
    <row r="40" customFormat="false" ht="14.5" hidden="false" customHeight="false" outlineLevel="0" collapsed="false">
      <c r="A40" s="24"/>
      <c r="B40" s="25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30"/>
    </row>
    <row r="41" customFormat="false" ht="14.5" hidden="false" customHeight="false" outlineLevel="0" collapsed="false">
      <c r="A41" s="54"/>
      <c r="B41" s="55"/>
      <c r="C41" s="56" t="s">
        <v>5</v>
      </c>
      <c r="D41" s="57"/>
      <c r="E41" s="57"/>
      <c r="F41" s="57"/>
      <c r="G41" s="57"/>
      <c r="H41" s="57"/>
      <c r="I41" s="57"/>
      <c r="J41" s="57"/>
      <c r="K41" s="57"/>
      <c r="L41" s="57" t="str">
        <f aca="false">K5</f>
        <v>181074</v>
      </c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8"/>
    </row>
    <row r="42" customFormat="false" ht="15.5" hidden="false" customHeight="false" outlineLevel="0" collapsed="false">
      <c r="A42" s="59"/>
      <c r="B42" s="60"/>
      <c r="C42" s="61" t="s">
        <v>7</v>
      </c>
      <c r="D42" s="62"/>
      <c r="E42" s="62"/>
      <c r="F42" s="62"/>
      <c r="G42" s="62"/>
      <c r="H42" s="62"/>
      <c r="I42" s="62"/>
      <c r="J42" s="62"/>
      <c r="K42" s="62"/>
      <c r="L42" s="63" t="str">
        <f aca="false">K6</f>
        <v>„REKONSTRUKCE ŠATEN A SOCIÁLNÍHO ZÁZEMÍ PRO ŘIDIČE MHD v k.ú.PARDUBICE, p.č.4065/1“</v>
      </c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2"/>
      <c r="AQ42" s="64"/>
    </row>
    <row r="43" customFormat="false" ht="14.5" hidden="false" customHeight="false" outlineLevel="0" collapsed="false">
      <c r="A43" s="24"/>
      <c r="B43" s="25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30"/>
    </row>
    <row r="44" customFormat="false" ht="14.5" hidden="false" customHeight="false" outlineLevel="0" collapsed="false">
      <c r="A44" s="24"/>
      <c r="B44" s="25"/>
      <c r="C44" s="56" t="s">
        <v>11</v>
      </c>
      <c r="D44" s="53"/>
      <c r="E44" s="53"/>
      <c r="F44" s="53"/>
      <c r="G44" s="53"/>
      <c r="H44" s="53"/>
      <c r="I44" s="53"/>
      <c r="J44" s="53"/>
      <c r="K44" s="53"/>
      <c r="L44" s="65" t="str">
        <f aca="false">IF(K8="","",K8)</f>
        <v>PARDUBICE 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6" t="s">
        <v>13</v>
      </c>
      <c r="AJ44" s="53"/>
      <c r="AK44" s="53"/>
      <c r="AL44" s="53"/>
      <c r="AM44" s="66" t="n">
        <f aca="false">IF(AN8= "","",AN8)</f>
        <v>44732</v>
      </c>
      <c r="AN44" s="66"/>
      <c r="AO44" s="53"/>
      <c r="AP44" s="53"/>
      <c r="AQ44" s="30"/>
    </row>
    <row r="45" customFormat="false" ht="14.5" hidden="false" customHeight="false" outlineLevel="0" collapsed="false">
      <c r="A45" s="24"/>
      <c r="B45" s="25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30"/>
    </row>
    <row r="46" customFormat="false" ht="14.5" hidden="false" customHeight="false" outlineLevel="0" collapsed="false">
      <c r="A46" s="24"/>
      <c r="B46" s="25"/>
      <c r="C46" s="56" t="s">
        <v>14</v>
      </c>
      <c r="D46" s="53"/>
      <c r="E46" s="53"/>
      <c r="F46" s="53"/>
      <c r="G46" s="53"/>
      <c r="H46" s="53"/>
      <c r="I46" s="53"/>
      <c r="J46" s="53"/>
      <c r="K46" s="53"/>
      <c r="L46" s="57" t="str">
        <f aca="false">IF(E11= "","",E11)</f>
        <v> </v>
      </c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6" t="s">
        <v>19</v>
      </c>
      <c r="AJ46" s="53"/>
      <c r="AK46" s="53"/>
      <c r="AL46" s="53"/>
      <c r="AM46" s="67" t="str">
        <f aca="false">IF(E17="","",E17)</f>
        <v> Ing. Radim Hájek</v>
      </c>
      <c r="AN46" s="67"/>
      <c r="AO46" s="67"/>
      <c r="AP46" s="67"/>
      <c r="AQ46" s="30"/>
    </row>
    <row r="47" customFormat="false" ht="14.5" hidden="false" customHeight="false" outlineLevel="0" collapsed="false">
      <c r="A47" s="24"/>
      <c r="B47" s="25"/>
      <c r="C47" s="56" t="s">
        <v>18</v>
      </c>
      <c r="D47" s="53"/>
      <c r="E47" s="53"/>
      <c r="F47" s="53"/>
      <c r="G47" s="53"/>
      <c r="H47" s="53"/>
      <c r="I47" s="53"/>
      <c r="J47" s="53"/>
      <c r="K47" s="53"/>
      <c r="L47" s="57" t="n">
        <f aca="false">IF(E14= "Vyplň údaj","",E14)</f>
        <v>0</v>
      </c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30"/>
    </row>
    <row r="48" customFormat="false" ht="14.5" hidden="false" customHeight="false" outlineLevel="0" collapsed="false">
      <c r="A48" s="24"/>
      <c r="B48" s="25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30"/>
    </row>
    <row r="49" customFormat="false" ht="14.5" hidden="false" customHeight="false" outlineLevel="0" collapsed="false">
      <c r="A49" s="24"/>
      <c r="B49" s="25"/>
      <c r="C49" s="68" t="s">
        <v>36</v>
      </c>
      <c r="D49" s="68"/>
      <c r="E49" s="68"/>
      <c r="F49" s="68"/>
      <c r="G49" s="68"/>
      <c r="H49" s="69"/>
      <c r="I49" s="70" t="s">
        <v>37</v>
      </c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1" t="s">
        <v>38</v>
      </c>
      <c r="AH49" s="71"/>
      <c r="AI49" s="71"/>
      <c r="AJ49" s="71"/>
      <c r="AK49" s="71"/>
      <c r="AL49" s="71"/>
      <c r="AM49" s="71"/>
      <c r="AN49" s="70" t="s">
        <v>39</v>
      </c>
      <c r="AO49" s="70"/>
      <c r="AP49" s="70"/>
      <c r="AQ49" s="72" t="s">
        <v>40</v>
      </c>
    </row>
    <row r="50" customFormat="false" ht="14.5" hidden="false" customHeight="false" outlineLevel="0" collapsed="false">
      <c r="A50" s="24"/>
      <c r="B50" s="25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30"/>
    </row>
    <row r="51" customFormat="false" ht="15.5" hidden="false" customHeight="false" outlineLevel="0" collapsed="false">
      <c r="A51" s="59"/>
      <c r="B51" s="60"/>
      <c r="C51" s="73" t="s">
        <v>41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29" t="n">
        <f aca="false">ROUND(SUM(AG52:AG54),2)</f>
        <v>0</v>
      </c>
      <c r="AH51" s="29"/>
      <c r="AI51" s="29"/>
      <c r="AJ51" s="29"/>
      <c r="AK51" s="29"/>
      <c r="AL51" s="29"/>
      <c r="AM51" s="29"/>
      <c r="AN51" s="75" t="n">
        <f aca="false">SUM(AN52:AP54)</f>
        <v>0</v>
      </c>
      <c r="AO51" s="75"/>
      <c r="AP51" s="75"/>
      <c r="AQ51" s="76"/>
    </row>
    <row r="52" customFormat="false" ht="30" hidden="false" customHeight="true" outlineLevel="0" collapsed="false">
      <c r="A52" s="77" t="s">
        <v>42</v>
      </c>
      <c r="B52" s="78"/>
      <c r="C52" s="79"/>
      <c r="D52" s="80" t="s">
        <v>43</v>
      </c>
      <c r="E52" s="80"/>
      <c r="F52" s="80"/>
      <c r="G52" s="80"/>
      <c r="H52" s="80"/>
      <c r="I52" s="81"/>
      <c r="J52" s="80" t="s">
        <v>44</v>
      </c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2" t="n">
        <f aca="false">SUM('Šatny DPMP Výkaz výměr+rozpočet'!J65)</f>
        <v>0</v>
      </c>
      <c r="AH52" s="82"/>
      <c r="AI52" s="82"/>
      <c r="AJ52" s="82"/>
      <c r="AK52" s="82"/>
      <c r="AL52" s="82"/>
      <c r="AM52" s="82"/>
      <c r="AN52" s="82" t="n">
        <f aca="false">SUM(AG52*1.21)</f>
        <v>0</v>
      </c>
      <c r="AO52" s="82"/>
      <c r="AP52" s="82"/>
      <c r="AQ52" s="83"/>
    </row>
    <row r="53" customFormat="false" ht="26.65" hidden="false" customHeight="true" outlineLevel="0" collapsed="false">
      <c r="A53" s="77" t="s">
        <v>42</v>
      </c>
      <c r="B53" s="78"/>
      <c r="C53" s="79"/>
      <c r="D53" s="80"/>
      <c r="E53" s="80"/>
      <c r="F53" s="80"/>
      <c r="G53" s="80"/>
      <c r="H53" s="80"/>
      <c r="I53" s="81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3"/>
    </row>
    <row r="54" customFormat="false" ht="31.15" hidden="false" customHeight="true" outlineLevel="0" collapsed="false">
      <c r="A54" s="77" t="s">
        <v>42</v>
      </c>
      <c r="B54" s="78"/>
      <c r="C54" s="79"/>
      <c r="D54" s="80"/>
      <c r="E54" s="80"/>
      <c r="F54" s="80"/>
      <c r="G54" s="80"/>
      <c r="H54" s="80"/>
      <c r="I54" s="81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2"/>
      <c r="AH54" s="82"/>
      <c r="AI54" s="82"/>
      <c r="AJ54" s="82"/>
      <c r="AK54" s="82"/>
      <c r="AL54" s="82"/>
      <c r="AM54" s="82"/>
      <c r="AN54" s="82"/>
      <c r="AO54" s="82"/>
      <c r="AP54" s="82"/>
      <c r="AQ54" s="83"/>
    </row>
    <row r="55" customFormat="false" ht="14.5" hidden="false" customHeight="false" outlineLevel="0" collapsed="false">
      <c r="A55" s="24"/>
      <c r="B55" s="25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30"/>
    </row>
    <row r="56" customFormat="false" ht="14.5" hidden="false" customHeight="false" outlineLevel="0" collapsed="false">
      <c r="A56" s="24"/>
      <c r="B56" s="46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8"/>
    </row>
  </sheetData>
  <mergeCells count="47">
    <mergeCell ref="K5:AO5"/>
    <mergeCell ref="K6:AO6"/>
    <mergeCell ref="E14:AJ14"/>
    <mergeCell ref="E17:AI17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C49:G49"/>
    <mergeCell ref="I49:AF49"/>
    <mergeCell ref="AG49:AM49"/>
    <mergeCell ref="AN49:AP49"/>
    <mergeCell ref="AG51:AM51"/>
    <mergeCell ref="AN51:AP51"/>
    <mergeCell ref="D52:H52"/>
    <mergeCell ref="J52:AF52"/>
    <mergeCell ref="AG52:AM52"/>
    <mergeCell ref="AN52:AP52"/>
    <mergeCell ref="D53:H53"/>
    <mergeCell ref="J53:AF53"/>
    <mergeCell ref="AG53:AM53"/>
    <mergeCell ref="AN53:AP53"/>
    <mergeCell ref="D54:H54"/>
    <mergeCell ref="J54:AF54"/>
    <mergeCell ref="AG54:AM54"/>
    <mergeCell ref="AN54:AP54"/>
  </mergeCells>
  <hyperlinks>
    <hyperlink ref="K1" location="C2" display="1) Rekapitulace stavby"/>
    <hyperlink ref="W1" location="C51" display="2) Rekapitulace objektů stavby a soupisů prací"/>
    <hyperlink ref="A52" location="'01 - SO 01 – Výrobek nafu..!'!C2" display="/"/>
    <hyperlink ref="A53" location="'02 - SO 02 – Areálový roz..!'!C2" display="/"/>
    <hyperlink ref="A54" location="'03 - SO 03 - Nová přípojk..!'!C2" display="/"/>
  </hyperlink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67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F7" activeCellId="0" sqref="F7"/>
    </sheetView>
  </sheetViews>
  <sheetFormatPr defaultRowHeight="12"/>
  <cols>
    <col collapsed="false" hidden="false" max="1" min="1" style="0" width="8.70918367346939"/>
    <col collapsed="false" hidden="false" max="2" min="2" style="0" width="1.81632653061225"/>
    <col collapsed="false" hidden="false" max="4" min="3" style="0" width="4.51530612244898"/>
    <col collapsed="false" hidden="false" max="5" min="5" style="0" width="18.2857142857143"/>
    <col collapsed="false" hidden="false" max="6" min="6" style="0" width="79.4489795918367"/>
    <col collapsed="false" hidden="false" max="7" min="7" style="0" width="9.24489795918367"/>
    <col collapsed="false" hidden="false" max="8" min="8" style="84" width="11.8775510204082"/>
    <col collapsed="false" hidden="false" max="9" min="9" style="85" width="13.4336734693878"/>
    <col collapsed="false" hidden="false" max="10" min="10" style="85" width="24.8367346938776"/>
    <col collapsed="false" hidden="false" max="11" min="11" style="0" width="16.3316326530612"/>
    <col collapsed="false" hidden="false" max="12" min="12" style="0" width="9.78061224489796"/>
    <col collapsed="false" hidden="true" max="21" min="13" style="0" width="0"/>
    <col collapsed="false" hidden="false" max="22" min="22" style="0" width="12.9591836734694"/>
    <col collapsed="false" hidden="false" max="23" min="23" style="0" width="17.2091836734694"/>
    <col collapsed="false" hidden="false" max="24" min="24" style="0" width="12.9591836734694"/>
    <col collapsed="false" hidden="false" max="25" min="25" style="0" width="15.8673469387755"/>
    <col collapsed="false" hidden="false" max="26" min="26" style="0" width="11.6071428571429"/>
    <col collapsed="false" hidden="false" max="27" min="27" style="0" width="15.8673469387755"/>
    <col collapsed="false" hidden="false" max="28" min="28" style="0" width="17.2091836734694"/>
    <col collapsed="false" hidden="false" max="29" min="29" style="0" width="11.6071428571429"/>
    <col collapsed="false" hidden="false" max="30" min="30" style="0" width="15.8673469387755"/>
    <col collapsed="false" hidden="false" max="31" min="31" style="0" width="17.2091836734694"/>
    <col collapsed="false" hidden="false" max="41" min="32" style="0" width="9.78061224489796"/>
    <col collapsed="false" hidden="true" max="66" min="42" style="0" width="0"/>
    <col collapsed="false" hidden="false" max="1025" min="67" style="0" width="9.78061224489796"/>
  </cols>
  <sheetData>
    <row r="1" customFormat="false" ht="37.15" hidden="false" customHeight="true" outlineLevel="0" collapsed="false"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AT1" s="87" t="s">
        <v>45</v>
      </c>
    </row>
    <row r="2" s="88" customFormat="true" ht="7.15" hidden="false" customHeight="true" outlineLevel="0" collapsed="false">
      <c r="B2" s="89"/>
      <c r="C2" s="90"/>
      <c r="D2" s="90"/>
      <c r="E2" s="90"/>
      <c r="F2" s="90"/>
      <c r="G2" s="90"/>
      <c r="H2" s="91"/>
      <c r="I2" s="92"/>
      <c r="J2" s="92"/>
      <c r="K2" s="93"/>
      <c r="L2" s="94"/>
    </row>
    <row r="3" customFormat="false" ht="37.15" hidden="false" customHeight="true" outlineLevel="0" collapsed="false">
      <c r="A3" s="88"/>
      <c r="B3" s="94"/>
      <c r="C3" s="95" t="s">
        <v>46</v>
      </c>
      <c r="D3" s="96"/>
      <c r="E3" s="96"/>
      <c r="F3" s="96"/>
      <c r="G3" s="96"/>
      <c r="H3" s="97"/>
      <c r="I3" s="98"/>
      <c r="J3" s="98"/>
      <c r="K3" s="99"/>
      <c r="L3" s="94"/>
    </row>
    <row r="4" customFormat="false" ht="7.15" hidden="false" customHeight="true" outlineLevel="0" collapsed="false">
      <c r="A4" s="88"/>
      <c r="B4" s="94"/>
      <c r="C4" s="96"/>
      <c r="D4" s="96"/>
      <c r="E4" s="96"/>
      <c r="F4" s="96"/>
      <c r="G4" s="96"/>
      <c r="H4" s="97"/>
      <c r="I4" s="98"/>
      <c r="J4" s="98"/>
      <c r="K4" s="99"/>
      <c r="L4" s="94"/>
    </row>
    <row r="5" customFormat="false" ht="14.65" hidden="false" customHeight="true" outlineLevel="0" collapsed="false">
      <c r="A5" s="88"/>
      <c r="B5" s="94"/>
      <c r="C5" s="100" t="s">
        <v>7</v>
      </c>
      <c r="D5" s="96"/>
      <c r="E5" s="101" t="s">
        <v>47</v>
      </c>
      <c r="F5" s="96"/>
      <c r="G5" s="96"/>
      <c r="H5" s="97"/>
      <c r="I5" s="98"/>
      <c r="J5" s="98"/>
      <c r="K5" s="99"/>
      <c r="L5" s="94"/>
    </row>
    <row r="6" customFormat="false" ht="22.5" hidden="false" customHeight="true" outlineLevel="0" collapsed="false">
      <c r="A6" s="88"/>
      <c r="B6" s="94"/>
      <c r="C6" s="96"/>
      <c r="D6" s="96"/>
      <c r="E6" s="102"/>
      <c r="F6" s="102"/>
      <c r="G6" s="102"/>
      <c r="H6" s="102"/>
      <c r="I6" s="98"/>
      <c r="J6" s="98"/>
      <c r="K6" s="99"/>
      <c r="L6" s="94"/>
    </row>
    <row r="7" customFormat="false" ht="14.65" hidden="false" customHeight="true" outlineLevel="0" collapsed="false">
      <c r="A7" s="88"/>
      <c r="B7" s="94"/>
      <c r="C7" s="100" t="s">
        <v>48</v>
      </c>
      <c r="D7" s="96"/>
      <c r="E7" s="96"/>
      <c r="F7" s="96"/>
      <c r="G7" s="96"/>
      <c r="H7" s="97"/>
      <c r="I7" s="98"/>
      <c r="J7" s="98"/>
      <c r="K7" s="99"/>
      <c r="L7" s="94"/>
    </row>
    <row r="8" customFormat="false" ht="23.25" hidden="false" customHeight="true" outlineLevel="0" collapsed="false">
      <c r="A8" s="88"/>
      <c r="B8" s="94"/>
      <c r="C8" s="96"/>
      <c r="D8" s="96"/>
      <c r="E8" s="103" t="s">
        <v>49</v>
      </c>
      <c r="F8" s="103"/>
      <c r="G8" s="103"/>
      <c r="H8" s="103"/>
      <c r="I8" s="98"/>
      <c r="J8" s="98"/>
      <c r="K8" s="99"/>
      <c r="L8" s="94"/>
    </row>
    <row r="9" customFormat="false" ht="7.15" hidden="false" customHeight="true" outlineLevel="0" collapsed="false">
      <c r="A9" s="88"/>
      <c r="B9" s="94"/>
      <c r="C9" s="96"/>
      <c r="D9" s="96"/>
      <c r="E9" s="96"/>
      <c r="F9" s="96"/>
      <c r="G9" s="96"/>
      <c r="H9" s="97"/>
      <c r="I9" s="98"/>
      <c r="J9" s="98"/>
      <c r="K9" s="99"/>
      <c r="L9" s="94"/>
    </row>
    <row r="10" customFormat="false" ht="18" hidden="false" customHeight="true" outlineLevel="0" collapsed="false">
      <c r="A10" s="88"/>
      <c r="B10" s="94"/>
      <c r="C10" s="100" t="s">
        <v>11</v>
      </c>
      <c r="D10" s="96"/>
      <c r="E10" s="96" t="s">
        <v>50</v>
      </c>
      <c r="F10" s="104"/>
      <c r="G10" s="96"/>
      <c r="H10" s="97"/>
      <c r="I10" s="105" t="s">
        <v>51</v>
      </c>
      <c r="J10" s="106"/>
      <c r="K10" s="99"/>
      <c r="L10" s="94"/>
    </row>
    <row r="11" customFormat="false" ht="7.15" hidden="false" customHeight="true" outlineLevel="0" collapsed="false">
      <c r="A11" s="88"/>
      <c r="B11" s="94"/>
      <c r="C11" s="96"/>
      <c r="D11" s="96"/>
      <c r="E11" s="96"/>
      <c r="F11" s="96"/>
      <c r="G11" s="96"/>
      <c r="H11" s="97"/>
      <c r="I11" s="98"/>
      <c r="J11" s="98"/>
      <c r="K11" s="99"/>
      <c r="L11" s="94"/>
    </row>
    <row r="12" customFormat="false" ht="13.8" hidden="false" customHeight="false" outlineLevel="0" collapsed="false">
      <c r="A12" s="88"/>
      <c r="B12" s="94"/>
      <c r="C12" s="100" t="s">
        <v>14</v>
      </c>
      <c r="D12" s="96"/>
      <c r="E12" s="96" t="s">
        <v>52</v>
      </c>
      <c r="F12" s="104"/>
      <c r="G12" s="96"/>
      <c r="H12" s="97"/>
      <c r="I12" s="105" t="s">
        <v>53</v>
      </c>
      <c r="J12" s="106"/>
      <c r="K12" s="99"/>
      <c r="L12" s="94"/>
    </row>
    <row r="13" customFormat="false" ht="14.65" hidden="false" customHeight="true" outlineLevel="0" collapsed="false">
      <c r="A13" s="88"/>
      <c r="B13" s="94"/>
      <c r="C13" s="100" t="s">
        <v>18</v>
      </c>
      <c r="D13" s="96"/>
      <c r="E13" s="96"/>
      <c r="F13" s="104"/>
      <c r="G13" s="96"/>
      <c r="H13" s="97"/>
      <c r="I13" s="98"/>
      <c r="J13" s="98"/>
      <c r="K13" s="99"/>
      <c r="L13" s="94"/>
    </row>
    <row r="14" customFormat="false" ht="10.4" hidden="false" customHeight="true" outlineLevel="0" collapsed="false">
      <c r="A14" s="88"/>
      <c r="B14" s="94"/>
      <c r="C14" s="96"/>
      <c r="D14" s="96"/>
      <c r="E14" s="96"/>
      <c r="F14" s="96"/>
      <c r="G14" s="96"/>
      <c r="H14" s="97"/>
      <c r="I14" s="98"/>
      <c r="J14" s="98"/>
      <c r="K14" s="99"/>
      <c r="L14" s="94"/>
    </row>
    <row r="15" s="107" customFormat="true" ht="29.25" hidden="false" customHeight="true" outlineLevel="0" collapsed="false">
      <c r="B15" s="108"/>
      <c r="C15" s="109" t="s">
        <v>54</v>
      </c>
      <c r="D15" s="110" t="s">
        <v>40</v>
      </c>
      <c r="E15" s="110" t="s">
        <v>36</v>
      </c>
      <c r="F15" s="110" t="s">
        <v>55</v>
      </c>
      <c r="G15" s="110" t="s">
        <v>56</v>
      </c>
      <c r="H15" s="111" t="s">
        <v>57</v>
      </c>
      <c r="I15" s="112" t="s">
        <v>58</v>
      </c>
      <c r="J15" s="113" t="s">
        <v>59</v>
      </c>
      <c r="K15" s="114" t="s">
        <v>60</v>
      </c>
      <c r="L15" s="108"/>
      <c r="M15" s="115" t="s">
        <v>61</v>
      </c>
      <c r="N15" s="116" t="s">
        <v>26</v>
      </c>
      <c r="O15" s="116" t="s">
        <v>62</v>
      </c>
      <c r="P15" s="116" t="s">
        <v>63</v>
      </c>
      <c r="Q15" s="116" t="s">
        <v>64</v>
      </c>
      <c r="R15" s="116" t="s">
        <v>65</v>
      </c>
      <c r="S15" s="116" t="s">
        <v>66</v>
      </c>
      <c r="T15" s="117" t="s">
        <v>67</v>
      </c>
    </row>
    <row r="16" s="118" customFormat="true" ht="19.9" hidden="false" customHeight="true" outlineLevel="0" collapsed="false">
      <c r="B16" s="119"/>
      <c r="C16" s="120"/>
      <c r="D16" s="121"/>
      <c r="E16" s="122"/>
      <c r="F16" s="122"/>
      <c r="G16" s="120"/>
      <c r="H16" s="123"/>
      <c r="I16" s="124"/>
      <c r="J16" s="125"/>
      <c r="K16" s="126"/>
      <c r="L16" s="119"/>
      <c r="M16" s="127"/>
      <c r="N16" s="128"/>
      <c r="O16" s="128"/>
      <c r="P16" s="129" t="n">
        <f aca="false">SUM(P17:P59)</f>
        <v>13.44</v>
      </c>
      <c r="Q16" s="128"/>
      <c r="R16" s="129" t="n">
        <f aca="false">SUM(R17:R59)</f>
        <v>0.36704</v>
      </c>
      <c r="S16" s="128"/>
      <c r="T16" s="130" t="n">
        <f aca="false">SUM(T17:T59)</f>
        <v>0</v>
      </c>
      <c r="AR16" s="131" t="s">
        <v>68</v>
      </c>
      <c r="AT16" s="132" t="s">
        <v>69</v>
      </c>
      <c r="AU16" s="132" t="s">
        <v>68</v>
      </c>
      <c r="AY16" s="131" t="s">
        <v>70</v>
      </c>
      <c r="BK16" s="133" t="n">
        <f aca="false">SUM(BK17:BK59)</f>
        <v>0</v>
      </c>
    </row>
    <row r="17" s="88" customFormat="true" ht="22.5" hidden="false" customHeight="true" outlineLevel="0" collapsed="false">
      <c r="B17" s="134"/>
      <c r="C17" s="135" t="s">
        <v>68</v>
      </c>
      <c r="D17" s="135" t="s">
        <v>71</v>
      </c>
      <c r="E17" s="136"/>
      <c r="F17" s="137" t="s">
        <v>72</v>
      </c>
      <c r="G17" s="138" t="s">
        <v>73</v>
      </c>
      <c r="H17" s="139" t="n">
        <v>1</v>
      </c>
      <c r="I17" s="140"/>
      <c r="J17" s="140"/>
      <c r="K17" s="141"/>
      <c r="L17" s="94"/>
      <c r="M17" s="142"/>
      <c r="N17" s="143" t="s">
        <v>27</v>
      </c>
      <c r="O17" s="144" t="n">
        <v>3.36</v>
      </c>
      <c r="P17" s="144" t="n">
        <f aca="false">O17*H17</f>
        <v>3.36</v>
      </c>
      <c r="Q17" s="144" t="n">
        <v>0.09176</v>
      </c>
      <c r="R17" s="144" t="n">
        <f aca="false">Q17*H17</f>
        <v>0.09176</v>
      </c>
      <c r="S17" s="144" t="n">
        <v>0</v>
      </c>
      <c r="T17" s="145" t="n">
        <f aca="false">S17*H17</f>
        <v>0</v>
      </c>
      <c r="AR17" s="87" t="s">
        <v>74</v>
      </c>
      <c r="AT17" s="87" t="s">
        <v>71</v>
      </c>
      <c r="AU17" s="87" t="s">
        <v>75</v>
      </c>
      <c r="AY17" s="87" t="s">
        <v>70</v>
      </c>
      <c r="BE17" s="146" t="n">
        <f aca="false">IF(N17="základní",J17,0)</f>
        <v>0</v>
      </c>
      <c r="BF17" s="146" t="n">
        <f aca="false">IF(N17="snížená",J17,0)</f>
        <v>0</v>
      </c>
      <c r="BG17" s="146" t="n">
        <f aca="false">IF(N17="zákl. přenesená",J17,0)</f>
        <v>0</v>
      </c>
      <c r="BH17" s="146" t="n">
        <f aca="false">IF(N17="sníž. přenesená",J17,0)</f>
        <v>0</v>
      </c>
      <c r="BI17" s="146" t="n">
        <f aca="false">IF(N17="nulová",J17,0)</f>
        <v>0</v>
      </c>
      <c r="BJ17" s="87" t="s">
        <v>68</v>
      </c>
      <c r="BK17" s="146" t="n">
        <f aca="false">ROUND(I17*H17,2)</f>
        <v>0</v>
      </c>
      <c r="BL17" s="87" t="s">
        <v>74</v>
      </c>
      <c r="BM17" s="87" t="s">
        <v>76</v>
      </c>
    </row>
    <row r="18" s="147" customFormat="true" ht="22.5" hidden="false" customHeight="true" outlineLevel="0" collapsed="false">
      <c r="B18" s="148"/>
      <c r="C18" s="149"/>
      <c r="D18" s="150" t="s">
        <v>77</v>
      </c>
      <c r="E18" s="151"/>
      <c r="F18" s="152" t="s">
        <v>68</v>
      </c>
      <c r="G18" s="149"/>
      <c r="H18" s="153" t="n">
        <v>1</v>
      </c>
      <c r="I18" s="154"/>
      <c r="J18" s="154"/>
      <c r="K18" s="155"/>
      <c r="L18" s="148"/>
      <c r="M18" s="156"/>
      <c r="N18" s="157"/>
      <c r="O18" s="157"/>
      <c r="P18" s="157"/>
      <c r="Q18" s="157"/>
      <c r="R18" s="157"/>
      <c r="S18" s="157"/>
      <c r="T18" s="158"/>
      <c r="AT18" s="159" t="s">
        <v>77</v>
      </c>
      <c r="AU18" s="159" t="s">
        <v>75</v>
      </c>
      <c r="AV18" s="147" t="s">
        <v>75</v>
      </c>
      <c r="AW18" s="147" t="s">
        <v>78</v>
      </c>
      <c r="AX18" s="147" t="s">
        <v>79</v>
      </c>
      <c r="AY18" s="159" t="s">
        <v>70</v>
      </c>
    </row>
    <row r="19" s="160" customFormat="true" ht="22.5" hidden="false" customHeight="true" outlineLevel="0" collapsed="false">
      <c r="B19" s="161"/>
      <c r="C19" s="162"/>
      <c r="D19" s="150" t="s">
        <v>77</v>
      </c>
      <c r="E19" s="163"/>
      <c r="F19" s="164" t="s">
        <v>80</v>
      </c>
      <c r="G19" s="162" t="s">
        <v>81</v>
      </c>
      <c r="H19" s="165" t="n">
        <v>4</v>
      </c>
      <c r="I19" s="166"/>
      <c r="J19" s="166"/>
      <c r="K19" s="167"/>
      <c r="L19" s="161"/>
      <c r="M19" s="168"/>
      <c r="N19" s="169"/>
      <c r="O19" s="169"/>
      <c r="P19" s="169"/>
      <c r="Q19" s="169"/>
      <c r="R19" s="169"/>
      <c r="S19" s="169"/>
      <c r="T19" s="170"/>
      <c r="AT19" s="171" t="s">
        <v>77</v>
      </c>
      <c r="AU19" s="171" t="s">
        <v>75</v>
      </c>
      <c r="AV19" s="160" t="s">
        <v>68</v>
      </c>
      <c r="AW19" s="160" t="s">
        <v>78</v>
      </c>
      <c r="AX19" s="160" t="s">
        <v>79</v>
      </c>
      <c r="AY19" s="171" t="s">
        <v>70</v>
      </c>
    </row>
    <row r="20" s="160" customFormat="true" ht="22.5" hidden="false" customHeight="true" outlineLevel="0" collapsed="false">
      <c r="B20" s="161"/>
      <c r="C20" s="162"/>
      <c r="D20" s="150" t="s">
        <v>77</v>
      </c>
      <c r="E20" s="163"/>
      <c r="F20" s="164" t="s">
        <v>82</v>
      </c>
      <c r="G20" s="162" t="s">
        <v>81</v>
      </c>
      <c r="H20" s="165" t="n">
        <v>1</v>
      </c>
      <c r="I20" s="166"/>
      <c r="J20" s="166" t="n">
        <f aca="false">H20*I20</f>
        <v>0</v>
      </c>
      <c r="K20" s="167"/>
      <c r="L20" s="161"/>
      <c r="M20" s="168"/>
      <c r="N20" s="169"/>
      <c r="O20" s="169"/>
      <c r="P20" s="169"/>
      <c r="Q20" s="169"/>
      <c r="R20" s="169"/>
      <c r="S20" s="169"/>
      <c r="T20" s="170"/>
      <c r="AT20" s="171" t="s">
        <v>77</v>
      </c>
      <c r="AU20" s="171" t="s">
        <v>75</v>
      </c>
      <c r="AV20" s="160" t="s">
        <v>68</v>
      </c>
      <c r="AW20" s="160" t="s">
        <v>78</v>
      </c>
      <c r="AX20" s="160" t="s">
        <v>79</v>
      </c>
      <c r="AY20" s="171" t="s">
        <v>70</v>
      </c>
    </row>
    <row r="21" s="160" customFormat="true" ht="22.5" hidden="false" customHeight="true" outlineLevel="0" collapsed="false">
      <c r="B21" s="161"/>
      <c r="C21" s="162"/>
      <c r="D21" s="150" t="s">
        <v>77</v>
      </c>
      <c r="E21" s="163"/>
      <c r="F21" s="164" t="s">
        <v>83</v>
      </c>
      <c r="G21" s="162" t="s">
        <v>81</v>
      </c>
      <c r="H21" s="165" t="n">
        <v>4</v>
      </c>
      <c r="I21" s="166"/>
      <c r="J21" s="166" t="n">
        <f aca="false">H21*I21</f>
        <v>0</v>
      </c>
      <c r="K21" s="167"/>
      <c r="L21" s="161"/>
      <c r="M21" s="168"/>
      <c r="N21" s="169"/>
      <c r="O21" s="169"/>
      <c r="P21" s="169"/>
      <c r="Q21" s="169"/>
      <c r="R21" s="169"/>
      <c r="S21" s="169"/>
      <c r="T21" s="170"/>
      <c r="AT21" s="171" t="s">
        <v>77</v>
      </c>
      <c r="AU21" s="171" t="s">
        <v>75</v>
      </c>
      <c r="AV21" s="160" t="s">
        <v>68</v>
      </c>
      <c r="AW21" s="160" t="s">
        <v>78</v>
      </c>
      <c r="AX21" s="160" t="s">
        <v>79</v>
      </c>
      <c r="AY21" s="171" t="s">
        <v>70</v>
      </c>
    </row>
    <row r="22" s="160" customFormat="true" ht="22.5" hidden="false" customHeight="true" outlineLevel="0" collapsed="false">
      <c r="B22" s="161"/>
      <c r="C22" s="162"/>
      <c r="D22" s="150"/>
      <c r="E22" s="163"/>
      <c r="F22" s="164" t="s">
        <v>84</v>
      </c>
      <c r="G22" s="162" t="s">
        <v>81</v>
      </c>
      <c r="H22" s="165" t="n">
        <v>1</v>
      </c>
      <c r="I22" s="166"/>
      <c r="J22" s="166" t="n">
        <f aca="false">SUM(H22*I22)</f>
        <v>0</v>
      </c>
      <c r="K22" s="167"/>
      <c r="L22" s="161"/>
      <c r="M22" s="168"/>
      <c r="N22" s="169"/>
      <c r="O22" s="169"/>
      <c r="P22" s="169"/>
      <c r="Q22" s="169"/>
      <c r="R22" s="169"/>
      <c r="S22" s="169"/>
      <c r="T22" s="170"/>
      <c r="AT22" s="171"/>
      <c r="AU22" s="171"/>
      <c r="AV22" s="0"/>
      <c r="AW22" s="0"/>
      <c r="AX22" s="0"/>
      <c r="AY22" s="171"/>
    </row>
    <row r="23" s="160" customFormat="true" ht="22.5" hidden="false" customHeight="true" outlineLevel="0" collapsed="false">
      <c r="B23" s="161"/>
      <c r="C23" s="162"/>
      <c r="D23" s="150"/>
      <c r="E23" s="163"/>
      <c r="F23" s="164" t="s">
        <v>85</v>
      </c>
      <c r="G23" s="162" t="s">
        <v>81</v>
      </c>
      <c r="H23" s="165" t="n">
        <v>1</v>
      </c>
      <c r="I23" s="166"/>
      <c r="J23" s="166" t="n">
        <f aca="false">SUM(H23*I23)</f>
        <v>0</v>
      </c>
      <c r="K23" s="167"/>
      <c r="L23" s="161"/>
      <c r="M23" s="168"/>
      <c r="N23" s="169"/>
      <c r="O23" s="169"/>
      <c r="P23" s="169"/>
      <c r="Q23" s="169"/>
      <c r="R23" s="169"/>
      <c r="S23" s="169"/>
      <c r="T23" s="170"/>
      <c r="AT23" s="171"/>
      <c r="AU23" s="171"/>
      <c r="AV23" s="0"/>
      <c r="AW23" s="0"/>
      <c r="AX23" s="0"/>
      <c r="AY23" s="171"/>
    </row>
    <row r="24" s="160" customFormat="true" ht="22.5" hidden="false" customHeight="true" outlineLevel="0" collapsed="false">
      <c r="B24" s="161"/>
      <c r="C24" s="162"/>
      <c r="D24" s="150" t="s">
        <v>86</v>
      </c>
      <c r="E24" s="163"/>
      <c r="F24" s="164" t="s">
        <v>87</v>
      </c>
      <c r="G24" s="162" t="s">
        <v>81</v>
      </c>
      <c r="H24" s="165" t="n">
        <v>1</v>
      </c>
      <c r="I24" s="166"/>
      <c r="J24" s="166" t="n">
        <f aca="false">H24*I24</f>
        <v>0</v>
      </c>
      <c r="K24" s="167"/>
      <c r="L24" s="161"/>
      <c r="M24" s="168"/>
      <c r="N24" s="169"/>
      <c r="O24" s="169"/>
      <c r="P24" s="169"/>
      <c r="Q24" s="169"/>
      <c r="R24" s="169"/>
      <c r="S24" s="169"/>
      <c r="T24" s="170"/>
      <c r="AT24" s="171"/>
      <c r="AU24" s="171"/>
      <c r="AV24" s="0"/>
      <c r="AW24" s="0"/>
      <c r="AX24" s="0"/>
      <c r="AY24" s="171"/>
    </row>
    <row r="25" s="160" customFormat="true" ht="22.5" hidden="false" customHeight="true" outlineLevel="0" collapsed="false">
      <c r="B25" s="161"/>
      <c r="C25" s="162"/>
      <c r="D25" s="150" t="s">
        <v>86</v>
      </c>
      <c r="E25" s="163"/>
      <c r="F25" s="164" t="s">
        <v>88</v>
      </c>
      <c r="G25" s="162" t="s">
        <v>81</v>
      </c>
      <c r="H25" s="165" t="n">
        <v>2</v>
      </c>
      <c r="I25" s="166"/>
      <c r="J25" s="166" t="n">
        <f aca="false">H25*I25</f>
        <v>0</v>
      </c>
      <c r="K25" s="167"/>
      <c r="L25" s="161"/>
      <c r="M25" s="168"/>
      <c r="N25" s="169"/>
      <c r="O25" s="169"/>
      <c r="P25" s="169"/>
      <c r="Q25" s="169"/>
      <c r="R25" s="169"/>
      <c r="S25" s="169"/>
      <c r="T25" s="170"/>
      <c r="AT25" s="171"/>
      <c r="AU25" s="171"/>
      <c r="AV25" s="0"/>
      <c r="AW25" s="0"/>
      <c r="AX25" s="0"/>
      <c r="AY25" s="171"/>
    </row>
    <row r="26" s="160" customFormat="true" ht="22.5" hidden="false" customHeight="true" outlineLevel="0" collapsed="false">
      <c r="B26" s="161"/>
      <c r="C26" s="162"/>
      <c r="D26" s="150" t="s">
        <v>86</v>
      </c>
      <c r="E26" s="163"/>
      <c r="F26" s="164" t="s">
        <v>89</v>
      </c>
      <c r="G26" s="162" t="s">
        <v>81</v>
      </c>
      <c r="H26" s="165" t="n">
        <v>1</v>
      </c>
      <c r="I26" s="166"/>
      <c r="J26" s="166" t="n">
        <f aca="false">H26*I26</f>
        <v>0</v>
      </c>
      <c r="K26" s="167"/>
      <c r="L26" s="161"/>
      <c r="M26" s="168"/>
      <c r="N26" s="169"/>
      <c r="O26" s="169"/>
      <c r="P26" s="169"/>
      <c r="Q26" s="169"/>
      <c r="R26" s="169"/>
      <c r="S26" s="169"/>
      <c r="T26" s="170"/>
      <c r="AT26" s="171"/>
      <c r="AU26" s="171"/>
      <c r="AV26" s="0"/>
      <c r="AW26" s="0"/>
      <c r="AX26" s="0"/>
      <c r="AY26" s="171"/>
    </row>
    <row r="27" s="160" customFormat="true" ht="22.5" hidden="false" customHeight="true" outlineLevel="0" collapsed="false">
      <c r="B27" s="161"/>
      <c r="C27" s="162"/>
      <c r="D27" s="150"/>
      <c r="E27" s="163"/>
      <c r="F27" s="164" t="s">
        <v>90</v>
      </c>
      <c r="G27" s="162" t="s">
        <v>91</v>
      </c>
      <c r="H27" s="165" t="n">
        <v>1</v>
      </c>
      <c r="I27" s="166"/>
      <c r="J27" s="166" t="n">
        <f aca="false">H27*I27</f>
        <v>0</v>
      </c>
      <c r="K27" s="167"/>
      <c r="L27" s="161"/>
      <c r="M27" s="168"/>
      <c r="N27" s="169"/>
      <c r="O27" s="169"/>
      <c r="P27" s="169"/>
      <c r="Q27" s="169"/>
      <c r="R27" s="169"/>
      <c r="S27" s="169"/>
      <c r="T27" s="170"/>
      <c r="AT27" s="171"/>
      <c r="AU27" s="171"/>
      <c r="AV27" s="0"/>
      <c r="AW27" s="0"/>
      <c r="AX27" s="0"/>
      <c r="AY27" s="171"/>
    </row>
    <row r="28" s="172" customFormat="true" ht="22.5" hidden="false" customHeight="true" outlineLevel="0" collapsed="false">
      <c r="B28" s="173"/>
      <c r="C28" s="174"/>
      <c r="D28" s="150" t="s">
        <v>77</v>
      </c>
      <c r="E28" s="175"/>
      <c r="F28" s="176" t="s">
        <v>92</v>
      </c>
      <c r="G28" s="174"/>
      <c r="H28" s="177" t="n">
        <v>1</v>
      </c>
      <c r="I28" s="178"/>
      <c r="J28" s="178" t="n">
        <f aca="false">SUM(J17)</f>
        <v>0</v>
      </c>
      <c r="K28" s="179"/>
      <c r="L28" s="173"/>
      <c r="M28" s="180"/>
      <c r="N28" s="181"/>
      <c r="O28" s="181"/>
      <c r="P28" s="181"/>
      <c r="Q28" s="181"/>
      <c r="R28" s="181"/>
      <c r="S28" s="181"/>
      <c r="T28" s="182"/>
      <c r="AT28" s="183" t="s">
        <v>77</v>
      </c>
      <c r="AU28" s="183" t="s">
        <v>75</v>
      </c>
      <c r="AV28" s="172" t="s">
        <v>74</v>
      </c>
      <c r="AW28" s="172" t="s">
        <v>78</v>
      </c>
      <c r="AX28" s="172" t="s">
        <v>68</v>
      </c>
      <c r="AY28" s="183" t="s">
        <v>70</v>
      </c>
    </row>
    <row r="29" s="88" customFormat="true" ht="22.5" hidden="false" customHeight="true" outlineLevel="0" collapsed="false">
      <c r="B29" s="134"/>
      <c r="C29" s="135" t="s">
        <v>75</v>
      </c>
      <c r="D29" s="135" t="s">
        <v>71</v>
      </c>
      <c r="E29" s="136"/>
      <c r="F29" s="137" t="s">
        <v>93</v>
      </c>
      <c r="G29" s="138" t="s">
        <v>73</v>
      </c>
      <c r="H29" s="139" t="n">
        <v>1</v>
      </c>
      <c r="I29" s="140"/>
      <c r="J29" s="140" t="n">
        <f aca="false">SUM(J31:J43)</f>
        <v>0</v>
      </c>
      <c r="K29" s="141"/>
      <c r="L29" s="94"/>
      <c r="M29" s="142"/>
      <c r="N29" s="143" t="s">
        <v>27</v>
      </c>
      <c r="O29" s="144" t="n">
        <v>3.36</v>
      </c>
      <c r="P29" s="144" t="n">
        <f aca="false">O29*H29</f>
        <v>3.36</v>
      </c>
      <c r="Q29" s="144" t="n">
        <v>0.09176</v>
      </c>
      <c r="R29" s="144" t="n">
        <f aca="false">Q29*H29</f>
        <v>0.09176</v>
      </c>
      <c r="S29" s="144" t="n">
        <v>0</v>
      </c>
      <c r="T29" s="145" t="n">
        <f aca="false">S29*H29</f>
        <v>0</v>
      </c>
      <c r="AR29" s="87" t="s">
        <v>74</v>
      </c>
      <c r="AT29" s="87" t="s">
        <v>71</v>
      </c>
      <c r="AU29" s="87" t="s">
        <v>75</v>
      </c>
      <c r="AY29" s="87" t="s">
        <v>70</v>
      </c>
      <c r="BE29" s="146" t="n">
        <f aca="false">IF(N29="základní",J29,0)</f>
        <v>0</v>
      </c>
      <c r="BF29" s="146" t="n">
        <f aca="false">IF(N29="snížená",J29,0)</f>
        <v>0</v>
      </c>
      <c r="BG29" s="146" t="n">
        <f aca="false">IF(N29="zákl. přenesená",J29,0)</f>
        <v>0</v>
      </c>
      <c r="BH29" s="146" t="n">
        <f aca="false">IF(N29="sníž. přenesená",J29,0)</f>
        <v>0</v>
      </c>
      <c r="BI29" s="146" t="n">
        <f aca="false">IF(N29="nulová",J29,0)</f>
        <v>0</v>
      </c>
      <c r="BJ29" s="87" t="s">
        <v>68</v>
      </c>
      <c r="BK29" s="146" t="n">
        <f aca="false">ROUND(I29*H29,2)</f>
        <v>0</v>
      </c>
      <c r="BL29" s="87" t="s">
        <v>74</v>
      </c>
      <c r="BM29" s="87" t="s">
        <v>94</v>
      </c>
    </row>
    <row r="30" s="147" customFormat="true" ht="22.5" hidden="false" customHeight="true" outlineLevel="0" collapsed="false">
      <c r="B30" s="148"/>
      <c r="C30" s="149"/>
      <c r="D30" s="150" t="s">
        <v>77</v>
      </c>
      <c r="E30" s="151"/>
      <c r="F30" s="152" t="s">
        <v>68</v>
      </c>
      <c r="G30" s="149"/>
      <c r="H30" s="153"/>
      <c r="I30" s="154"/>
      <c r="J30" s="154"/>
      <c r="K30" s="155"/>
      <c r="L30" s="148"/>
      <c r="M30" s="156"/>
      <c r="N30" s="157"/>
      <c r="O30" s="157"/>
      <c r="P30" s="157"/>
      <c r="Q30" s="157"/>
      <c r="R30" s="157"/>
      <c r="S30" s="157"/>
      <c r="T30" s="158"/>
      <c r="AT30" s="159" t="s">
        <v>77</v>
      </c>
      <c r="AU30" s="159" t="s">
        <v>75</v>
      </c>
      <c r="AV30" s="147" t="s">
        <v>75</v>
      </c>
      <c r="AW30" s="147" t="s">
        <v>78</v>
      </c>
      <c r="AX30" s="147" t="s">
        <v>79</v>
      </c>
      <c r="AY30" s="159" t="s">
        <v>70</v>
      </c>
    </row>
    <row r="31" s="160" customFormat="true" ht="31.5" hidden="false" customHeight="true" outlineLevel="0" collapsed="false">
      <c r="B31" s="161"/>
      <c r="C31" s="162"/>
      <c r="D31" s="150" t="s">
        <v>77</v>
      </c>
      <c r="E31" s="163"/>
      <c r="F31" s="164" t="s">
        <v>95</v>
      </c>
      <c r="G31" s="162" t="s">
        <v>81</v>
      </c>
      <c r="H31" s="165" t="n">
        <v>4</v>
      </c>
      <c r="I31" s="166"/>
      <c r="J31" s="166" t="n">
        <f aca="false">H31*I31</f>
        <v>0</v>
      </c>
      <c r="K31" s="167"/>
      <c r="L31" s="161"/>
      <c r="M31" s="168"/>
      <c r="N31" s="169"/>
      <c r="O31" s="169"/>
      <c r="P31" s="169"/>
      <c r="Q31" s="169"/>
      <c r="R31" s="169"/>
      <c r="S31" s="169"/>
      <c r="T31" s="170"/>
      <c r="AT31" s="171" t="s">
        <v>77</v>
      </c>
      <c r="AU31" s="171" t="s">
        <v>75</v>
      </c>
      <c r="AV31" s="160" t="s">
        <v>68</v>
      </c>
      <c r="AW31" s="160" t="s">
        <v>78</v>
      </c>
      <c r="AX31" s="160" t="s">
        <v>79</v>
      </c>
      <c r="AY31" s="171" t="s">
        <v>70</v>
      </c>
    </row>
    <row r="32" s="160" customFormat="true" ht="22.5" hidden="false" customHeight="true" outlineLevel="0" collapsed="false">
      <c r="B32" s="161"/>
      <c r="C32" s="162"/>
      <c r="D32" s="150" t="s">
        <v>77</v>
      </c>
      <c r="E32" s="163"/>
      <c r="F32" s="164" t="s">
        <v>96</v>
      </c>
      <c r="G32" s="162" t="s">
        <v>81</v>
      </c>
      <c r="H32" s="165" t="n">
        <v>0</v>
      </c>
      <c r="I32" s="166"/>
      <c r="J32" s="166" t="n">
        <f aca="false">H32*I32</f>
        <v>0</v>
      </c>
      <c r="K32" s="167"/>
      <c r="L32" s="161"/>
      <c r="M32" s="168"/>
      <c r="N32" s="169"/>
      <c r="O32" s="169"/>
      <c r="P32" s="169"/>
      <c r="Q32" s="169"/>
      <c r="R32" s="169"/>
      <c r="S32" s="169"/>
      <c r="T32" s="170"/>
      <c r="AT32" s="171" t="s">
        <v>77</v>
      </c>
      <c r="AU32" s="171" t="s">
        <v>75</v>
      </c>
      <c r="AV32" s="160" t="s">
        <v>68</v>
      </c>
      <c r="AW32" s="160" t="s">
        <v>78</v>
      </c>
      <c r="AX32" s="160" t="s">
        <v>79</v>
      </c>
      <c r="AY32" s="171" t="s">
        <v>70</v>
      </c>
    </row>
    <row r="33" s="160" customFormat="true" ht="22.5" hidden="false" customHeight="true" outlineLevel="0" collapsed="false">
      <c r="B33" s="161"/>
      <c r="C33" s="162"/>
      <c r="D33" s="150" t="s">
        <v>77</v>
      </c>
      <c r="E33" s="163"/>
      <c r="F33" s="164" t="s">
        <v>97</v>
      </c>
      <c r="G33" s="162" t="s">
        <v>81</v>
      </c>
      <c r="H33" s="165" t="n">
        <v>14</v>
      </c>
      <c r="I33" s="166"/>
      <c r="J33" s="166" t="n">
        <f aca="false">H33*I33</f>
        <v>0</v>
      </c>
      <c r="K33" s="167"/>
      <c r="L33" s="161"/>
      <c r="M33" s="168"/>
      <c r="N33" s="169"/>
      <c r="O33" s="169"/>
      <c r="P33" s="169"/>
      <c r="Q33" s="169"/>
      <c r="R33" s="169"/>
      <c r="S33" s="169"/>
      <c r="T33" s="170"/>
      <c r="AT33" s="171" t="s">
        <v>77</v>
      </c>
      <c r="AU33" s="171" t="s">
        <v>75</v>
      </c>
      <c r="AV33" s="160" t="s">
        <v>68</v>
      </c>
      <c r="AW33" s="160" t="s">
        <v>78</v>
      </c>
      <c r="AX33" s="160" t="s">
        <v>79</v>
      </c>
      <c r="AY33" s="171" t="s">
        <v>70</v>
      </c>
    </row>
    <row r="34" s="160" customFormat="true" ht="22.5" hidden="false" customHeight="true" outlineLevel="0" collapsed="false">
      <c r="B34" s="161"/>
      <c r="C34" s="162"/>
      <c r="D34" s="150" t="s">
        <v>77</v>
      </c>
      <c r="E34" s="163"/>
      <c r="F34" s="164" t="s">
        <v>98</v>
      </c>
      <c r="G34" s="162" t="s">
        <v>81</v>
      </c>
      <c r="H34" s="165" t="n">
        <v>0</v>
      </c>
      <c r="I34" s="166"/>
      <c r="J34" s="166" t="n">
        <f aca="false">H34*I34</f>
        <v>0</v>
      </c>
      <c r="K34" s="167"/>
      <c r="L34" s="161"/>
      <c r="M34" s="168"/>
      <c r="N34" s="169"/>
      <c r="O34" s="169"/>
      <c r="P34" s="169"/>
      <c r="Q34" s="169"/>
      <c r="R34" s="169"/>
      <c r="S34" s="169"/>
      <c r="T34" s="170"/>
      <c r="AT34" s="171" t="s">
        <v>77</v>
      </c>
      <c r="AU34" s="171" t="s">
        <v>75</v>
      </c>
      <c r="AV34" s="160" t="s">
        <v>68</v>
      </c>
      <c r="AW34" s="160" t="s">
        <v>78</v>
      </c>
      <c r="AX34" s="160" t="s">
        <v>79</v>
      </c>
      <c r="AY34" s="171" t="s">
        <v>70</v>
      </c>
    </row>
    <row r="35" s="160" customFormat="true" ht="22.5" hidden="false" customHeight="true" outlineLevel="0" collapsed="false">
      <c r="B35" s="161"/>
      <c r="C35" s="162"/>
      <c r="D35" s="150" t="s">
        <v>77</v>
      </c>
      <c r="E35" s="163"/>
      <c r="F35" s="164" t="s">
        <v>99</v>
      </c>
      <c r="G35" s="162" t="s">
        <v>81</v>
      </c>
      <c r="H35" s="165" t="n">
        <v>8</v>
      </c>
      <c r="I35" s="166"/>
      <c r="J35" s="166" t="n">
        <f aca="false">H35*I35</f>
        <v>0</v>
      </c>
      <c r="K35" s="167"/>
      <c r="L35" s="161"/>
      <c r="M35" s="168"/>
      <c r="N35" s="169"/>
      <c r="O35" s="169"/>
      <c r="P35" s="169"/>
      <c r="Q35" s="169"/>
      <c r="R35" s="169"/>
      <c r="S35" s="169"/>
      <c r="T35" s="170"/>
      <c r="AT35" s="171" t="s">
        <v>77</v>
      </c>
      <c r="AU35" s="171" t="s">
        <v>75</v>
      </c>
      <c r="AV35" s="160" t="s">
        <v>68</v>
      </c>
      <c r="AW35" s="160" t="s">
        <v>78</v>
      </c>
      <c r="AX35" s="160" t="s">
        <v>79</v>
      </c>
      <c r="AY35" s="171" t="s">
        <v>70</v>
      </c>
    </row>
    <row r="36" s="160" customFormat="true" ht="18" hidden="false" customHeight="true" outlineLevel="0" collapsed="false">
      <c r="B36" s="161"/>
      <c r="C36" s="162"/>
      <c r="D36" s="150" t="s">
        <v>77</v>
      </c>
      <c r="E36" s="163"/>
      <c r="F36" s="164" t="s">
        <v>100</v>
      </c>
      <c r="G36" s="162" t="s">
        <v>81</v>
      </c>
      <c r="H36" s="165" t="n">
        <v>0</v>
      </c>
      <c r="I36" s="166"/>
      <c r="J36" s="166" t="n">
        <f aca="false">H36*I36</f>
        <v>0</v>
      </c>
      <c r="K36" s="167"/>
      <c r="L36" s="161"/>
      <c r="M36" s="168"/>
      <c r="N36" s="169"/>
      <c r="O36" s="169"/>
      <c r="P36" s="169"/>
      <c r="Q36" s="169"/>
      <c r="R36" s="169"/>
      <c r="S36" s="169"/>
      <c r="T36" s="170"/>
      <c r="AT36" s="171"/>
      <c r="AU36" s="171"/>
      <c r="AV36" s="0"/>
      <c r="AW36" s="0"/>
      <c r="AX36" s="0"/>
      <c r="AY36" s="171"/>
    </row>
    <row r="37" s="160" customFormat="true" ht="13.8" hidden="false" customHeight="false" outlineLevel="0" collapsed="false">
      <c r="B37" s="161"/>
      <c r="C37" s="162"/>
      <c r="D37" s="150"/>
      <c r="E37" s="163"/>
      <c r="F37" s="164" t="s">
        <v>101</v>
      </c>
      <c r="G37" s="162" t="s">
        <v>81</v>
      </c>
      <c r="H37" s="165" t="n">
        <v>7</v>
      </c>
      <c r="I37" s="166"/>
      <c r="J37" s="166"/>
      <c r="K37" s="167"/>
      <c r="L37" s="161"/>
      <c r="M37" s="168"/>
      <c r="N37" s="169"/>
      <c r="O37" s="169"/>
      <c r="P37" s="169"/>
      <c r="Q37" s="169"/>
      <c r="R37" s="169"/>
      <c r="S37" s="169"/>
      <c r="T37" s="170"/>
      <c r="AT37" s="171"/>
      <c r="AU37" s="171"/>
      <c r="AV37" s="0"/>
      <c r="AW37" s="0"/>
      <c r="AX37" s="0"/>
      <c r="AY37" s="171"/>
    </row>
    <row r="38" s="160" customFormat="true" ht="39" hidden="false" customHeight="false" outlineLevel="0" collapsed="false">
      <c r="B38" s="161"/>
      <c r="C38" s="162"/>
      <c r="D38" s="150"/>
      <c r="E38" s="163"/>
      <c r="F38" s="164" t="s">
        <v>102</v>
      </c>
      <c r="G38" s="162" t="s">
        <v>81</v>
      </c>
      <c r="H38" s="165" t="n">
        <v>7</v>
      </c>
      <c r="I38" s="166"/>
      <c r="J38" s="166" t="n">
        <f aca="false">H38*I38</f>
        <v>0</v>
      </c>
      <c r="K38" s="167"/>
      <c r="L38" s="161"/>
      <c r="M38" s="168"/>
      <c r="N38" s="169"/>
      <c r="O38" s="169"/>
      <c r="P38" s="169"/>
      <c r="Q38" s="169"/>
      <c r="R38" s="169"/>
      <c r="S38" s="169"/>
      <c r="T38" s="170"/>
      <c r="AT38" s="171"/>
      <c r="AU38" s="171"/>
      <c r="AV38" s="0"/>
      <c r="AW38" s="0"/>
      <c r="AX38" s="0"/>
      <c r="AY38" s="171"/>
    </row>
    <row r="39" s="160" customFormat="true" ht="39" hidden="false" customHeight="false" outlineLevel="0" collapsed="false">
      <c r="B39" s="161"/>
      <c r="C39" s="162"/>
      <c r="D39" s="150"/>
      <c r="E39" s="163"/>
      <c r="F39" s="164" t="s">
        <v>103</v>
      </c>
      <c r="G39" s="162" t="s">
        <v>81</v>
      </c>
      <c r="H39" s="165" t="n">
        <v>7</v>
      </c>
      <c r="I39" s="166"/>
      <c r="J39" s="166" t="n">
        <f aca="false">H39*I39</f>
        <v>0</v>
      </c>
      <c r="K39" s="167"/>
      <c r="L39" s="161"/>
      <c r="M39" s="168"/>
      <c r="N39" s="169"/>
      <c r="O39" s="169"/>
      <c r="P39" s="169"/>
      <c r="Q39" s="169"/>
      <c r="R39" s="169"/>
      <c r="S39" s="169"/>
      <c r="T39" s="170"/>
      <c r="AT39" s="171"/>
      <c r="AU39" s="171"/>
      <c r="AV39" s="0"/>
      <c r="AW39" s="0"/>
      <c r="AX39" s="0"/>
      <c r="AY39" s="171"/>
    </row>
    <row r="40" s="160" customFormat="true" ht="30" hidden="false" customHeight="true" outlineLevel="0" collapsed="false">
      <c r="B40" s="161"/>
      <c r="C40" s="162"/>
      <c r="D40" s="150"/>
      <c r="E40" s="163"/>
      <c r="F40" s="164" t="s">
        <v>104</v>
      </c>
      <c r="G40" s="162" t="s">
        <v>81</v>
      </c>
      <c r="H40" s="165" t="n">
        <v>8</v>
      </c>
      <c r="I40" s="166"/>
      <c r="J40" s="166" t="n">
        <f aca="false">H40*I40</f>
        <v>0</v>
      </c>
      <c r="K40" s="167"/>
      <c r="L40" s="161"/>
      <c r="M40" s="168"/>
      <c r="N40" s="169"/>
      <c r="O40" s="169"/>
      <c r="P40" s="169"/>
      <c r="Q40" s="169"/>
      <c r="R40" s="169"/>
      <c r="S40" s="169"/>
      <c r="T40" s="170"/>
      <c r="AT40" s="171"/>
      <c r="AU40" s="171"/>
      <c r="AV40" s="0"/>
      <c r="AW40" s="0"/>
      <c r="AX40" s="0"/>
      <c r="AY40" s="171"/>
    </row>
    <row r="41" s="160" customFormat="true" ht="30" hidden="false" customHeight="true" outlineLevel="0" collapsed="false">
      <c r="B41" s="161"/>
      <c r="C41" s="162"/>
      <c r="D41" s="150"/>
      <c r="E41" s="163"/>
      <c r="F41" s="164" t="s">
        <v>105</v>
      </c>
      <c r="G41" s="162" t="s">
        <v>81</v>
      </c>
      <c r="H41" s="165" t="n">
        <v>7</v>
      </c>
      <c r="I41" s="166"/>
      <c r="J41" s="166" t="n">
        <f aca="false">H41*I41</f>
        <v>0</v>
      </c>
      <c r="K41" s="167"/>
      <c r="L41" s="161"/>
      <c r="M41" s="168"/>
      <c r="N41" s="169"/>
      <c r="O41" s="169"/>
      <c r="P41" s="169"/>
      <c r="Q41" s="169"/>
      <c r="R41" s="169"/>
      <c r="S41" s="169"/>
      <c r="T41" s="170"/>
      <c r="AT41" s="171"/>
      <c r="AU41" s="171"/>
      <c r="AV41" s="0"/>
      <c r="AW41" s="0"/>
      <c r="AX41" s="0"/>
      <c r="AY41" s="171"/>
    </row>
    <row r="42" s="160" customFormat="true" ht="30" hidden="false" customHeight="true" outlineLevel="0" collapsed="false">
      <c r="B42" s="161"/>
      <c r="C42" s="162"/>
      <c r="D42" s="150"/>
      <c r="E42" s="163"/>
      <c r="F42" s="164" t="s">
        <v>106</v>
      </c>
      <c r="G42" s="162" t="s">
        <v>81</v>
      </c>
      <c r="H42" s="165" t="n">
        <v>15</v>
      </c>
      <c r="I42" s="166"/>
      <c r="J42" s="166" t="n">
        <f aca="false">H42*I42</f>
        <v>0</v>
      </c>
      <c r="K42" s="167"/>
      <c r="L42" s="161"/>
      <c r="M42" s="168"/>
      <c r="N42" s="169"/>
      <c r="O42" s="169"/>
      <c r="P42" s="169"/>
      <c r="Q42" s="169"/>
      <c r="R42" s="169"/>
      <c r="S42" s="169"/>
      <c r="T42" s="170"/>
      <c r="AT42" s="171"/>
      <c r="AU42" s="171"/>
      <c r="AV42" s="0"/>
      <c r="AW42" s="0"/>
      <c r="AX42" s="0"/>
      <c r="AY42" s="171"/>
    </row>
    <row r="43" s="160" customFormat="true" ht="22.5" hidden="false" customHeight="true" outlineLevel="0" collapsed="false">
      <c r="B43" s="161"/>
      <c r="C43" s="162"/>
      <c r="D43" s="150"/>
      <c r="E43" s="163"/>
      <c r="F43" s="164" t="s">
        <v>90</v>
      </c>
      <c r="G43" s="162" t="s">
        <v>91</v>
      </c>
      <c r="H43" s="165" t="n">
        <v>1</v>
      </c>
      <c r="I43" s="166"/>
      <c r="J43" s="166" t="n">
        <f aca="false">H43*I43</f>
        <v>0</v>
      </c>
      <c r="K43" s="167"/>
      <c r="L43" s="161"/>
      <c r="M43" s="168"/>
      <c r="N43" s="169"/>
      <c r="O43" s="169"/>
      <c r="P43" s="169"/>
      <c r="Q43" s="169"/>
      <c r="R43" s="169"/>
      <c r="S43" s="169"/>
      <c r="T43" s="170"/>
      <c r="AT43" s="171"/>
      <c r="AU43" s="171"/>
      <c r="AV43" s="0"/>
      <c r="AW43" s="0"/>
      <c r="AX43" s="0"/>
      <c r="AY43" s="171"/>
    </row>
    <row r="44" customFormat="false" ht="22.5" hidden="false" customHeight="true" outlineLevel="0" collapsed="false">
      <c r="A44" s="160"/>
      <c r="B44" s="161"/>
      <c r="C44" s="162"/>
      <c r="D44" s="150" t="s">
        <v>77</v>
      </c>
      <c r="E44" s="163"/>
      <c r="F44" s="176" t="s">
        <v>92</v>
      </c>
      <c r="G44" s="162"/>
      <c r="H44" s="177" t="n">
        <v>1</v>
      </c>
      <c r="I44" s="166"/>
      <c r="J44" s="178" t="n">
        <f aca="false">SUM(J31:J43)</f>
        <v>0</v>
      </c>
      <c r="K44" s="167"/>
      <c r="L44" s="161"/>
      <c r="M44" s="168"/>
      <c r="N44" s="169"/>
      <c r="O44" s="169"/>
      <c r="P44" s="169"/>
      <c r="Q44" s="169"/>
      <c r="R44" s="169"/>
      <c r="S44" s="169"/>
      <c r="T44" s="170"/>
      <c r="AT44" s="171" t="s">
        <v>77</v>
      </c>
      <c r="AU44" s="171" t="s">
        <v>75</v>
      </c>
      <c r="AV44" s="160" t="s">
        <v>68</v>
      </c>
      <c r="AW44" s="160" t="s">
        <v>78</v>
      </c>
      <c r="AX44" s="160" t="s">
        <v>79</v>
      </c>
      <c r="AY44" s="171" t="s">
        <v>70</v>
      </c>
    </row>
    <row r="45" s="172" customFormat="true" ht="22.5" hidden="false" customHeight="true" outlineLevel="0" collapsed="false">
      <c r="B45" s="173"/>
      <c r="C45" s="174"/>
      <c r="D45" s="150" t="s">
        <v>77</v>
      </c>
      <c r="E45" s="175"/>
      <c r="F45" s="137"/>
      <c r="G45" s="174"/>
      <c r="I45" s="178"/>
      <c r="K45" s="179"/>
      <c r="L45" s="173"/>
      <c r="M45" s="180"/>
      <c r="N45" s="181"/>
      <c r="O45" s="181"/>
      <c r="P45" s="181"/>
      <c r="Q45" s="181"/>
      <c r="R45" s="181"/>
      <c r="S45" s="181"/>
      <c r="T45" s="182"/>
      <c r="AT45" s="183" t="s">
        <v>77</v>
      </c>
      <c r="AU45" s="183" t="s">
        <v>75</v>
      </c>
      <c r="AV45" s="172" t="s">
        <v>74</v>
      </c>
      <c r="AW45" s="172" t="s">
        <v>78</v>
      </c>
      <c r="AX45" s="172" t="s">
        <v>68</v>
      </c>
      <c r="AY45" s="183" t="s">
        <v>70</v>
      </c>
    </row>
    <row r="46" s="88" customFormat="true" ht="22.5" hidden="false" customHeight="true" outlineLevel="0" collapsed="false">
      <c r="B46" s="134"/>
      <c r="C46" s="135" t="s">
        <v>107</v>
      </c>
      <c r="D46" s="135" t="s">
        <v>71</v>
      </c>
      <c r="E46" s="136"/>
      <c r="F46" s="137" t="s">
        <v>108</v>
      </c>
      <c r="G46" s="138" t="s">
        <v>73</v>
      </c>
      <c r="H46" s="139" t="n">
        <v>1</v>
      </c>
      <c r="I46" s="140"/>
      <c r="J46" s="140"/>
      <c r="K46" s="141"/>
      <c r="L46" s="94"/>
      <c r="M46" s="142"/>
      <c r="N46" s="143" t="s">
        <v>27</v>
      </c>
      <c r="O46" s="144" t="n">
        <v>3.36</v>
      </c>
      <c r="P46" s="144" t="n">
        <f aca="false">O46*H46</f>
        <v>3.36</v>
      </c>
      <c r="Q46" s="144" t="n">
        <v>0.09176</v>
      </c>
      <c r="R46" s="144" t="n">
        <f aca="false">Q46*H46</f>
        <v>0.09176</v>
      </c>
      <c r="S46" s="144" t="n">
        <v>0</v>
      </c>
      <c r="T46" s="145" t="n">
        <f aca="false">S46*H46</f>
        <v>0</v>
      </c>
      <c r="AR46" s="87" t="s">
        <v>74</v>
      </c>
      <c r="AT46" s="87" t="s">
        <v>71</v>
      </c>
      <c r="AU46" s="87" t="s">
        <v>75</v>
      </c>
      <c r="AY46" s="87" t="s">
        <v>70</v>
      </c>
      <c r="BE46" s="146" t="n">
        <f aca="false">IF(N46="základní",J46,0)</f>
        <v>0</v>
      </c>
      <c r="BF46" s="146" t="n">
        <f aca="false">IF(N46="snížená",J46,0)</f>
        <v>0</v>
      </c>
      <c r="BG46" s="146" t="n">
        <f aca="false">IF(N46="zákl. přenesená",J46,0)</f>
        <v>0</v>
      </c>
      <c r="BH46" s="146" t="n">
        <f aca="false">IF(N46="sníž. přenesená",J46,0)</f>
        <v>0</v>
      </c>
      <c r="BI46" s="146" t="n">
        <f aca="false">IF(N46="nulová",J46,0)</f>
        <v>0</v>
      </c>
      <c r="BJ46" s="87" t="s">
        <v>68</v>
      </c>
      <c r="BK46" s="146" t="n">
        <f aca="false">ROUND(I46*H46,2)</f>
        <v>0</v>
      </c>
      <c r="BL46" s="87" t="s">
        <v>74</v>
      </c>
      <c r="BM46" s="87" t="s">
        <v>109</v>
      </c>
    </row>
    <row r="47" s="147" customFormat="true" ht="22.5" hidden="false" customHeight="true" outlineLevel="0" collapsed="false">
      <c r="B47" s="148"/>
      <c r="C47" s="149"/>
      <c r="D47" s="150" t="s">
        <v>77</v>
      </c>
      <c r="E47" s="151"/>
      <c r="F47" s="164" t="s">
        <v>110</v>
      </c>
      <c r="G47" s="149" t="s">
        <v>111</v>
      </c>
      <c r="H47" s="165" t="n">
        <v>200</v>
      </c>
      <c r="I47" s="166"/>
      <c r="J47" s="154" t="n">
        <f aca="false">SUM(H47*I47)</f>
        <v>0</v>
      </c>
      <c r="K47" s="155"/>
      <c r="L47" s="148"/>
      <c r="M47" s="156"/>
      <c r="N47" s="157"/>
      <c r="O47" s="157"/>
      <c r="P47" s="157"/>
      <c r="Q47" s="157"/>
      <c r="R47" s="157"/>
      <c r="S47" s="157"/>
      <c r="T47" s="158"/>
      <c r="AT47" s="159" t="s">
        <v>77</v>
      </c>
      <c r="AU47" s="159" t="s">
        <v>75</v>
      </c>
      <c r="AV47" s="147" t="s">
        <v>75</v>
      </c>
      <c r="AW47" s="147" t="s">
        <v>78</v>
      </c>
      <c r="AX47" s="147" t="s">
        <v>79</v>
      </c>
      <c r="AY47" s="159" t="s">
        <v>70</v>
      </c>
    </row>
    <row r="48" s="160" customFormat="true" ht="22.5" hidden="false" customHeight="true" outlineLevel="0" collapsed="false">
      <c r="B48" s="161"/>
      <c r="C48" s="162"/>
      <c r="D48" s="150" t="s">
        <v>77</v>
      </c>
      <c r="E48" s="163"/>
      <c r="F48" s="164" t="s">
        <v>112</v>
      </c>
      <c r="G48" s="162" t="s">
        <v>111</v>
      </c>
      <c r="H48" s="165" t="n">
        <v>121</v>
      </c>
      <c r="I48" s="166"/>
      <c r="J48" s="166" t="n">
        <f aca="false">H48*I48</f>
        <v>0</v>
      </c>
      <c r="K48" s="167"/>
      <c r="L48" s="161"/>
      <c r="M48" s="168"/>
      <c r="N48" s="169"/>
      <c r="O48" s="169"/>
      <c r="P48" s="169"/>
      <c r="Q48" s="169"/>
      <c r="R48" s="169"/>
      <c r="S48" s="169"/>
      <c r="T48" s="170"/>
      <c r="AT48" s="171" t="s">
        <v>77</v>
      </c>
      <c r="AU48" s="171" t="s">
        <v>75</v>
      </c>
      <c r="AV48" s="160" t="s">
        <v>68</v>
      </c>
      <c r="AW48" s="160" t="s">
        <v>78</v>
      </c>
      <c r="AX48" s="160" t="s">
        <v>79</v>
      </c>
      <c r="AY48" s="171" t="s">
        <v>70</v>
      </c>
    </row>
    <row r="49" s="160" customFormat="true" ht="22.5" hidden="false" customHeight="true" outlineLevel="0" collapsed="false">
      <c r="B49" s="161"/>
      <c r="C49" s="162"/>
      <c r="D49" s="150" t="s">
        <v>86</v>
      </c>
      <c r="E49" s="163"/>
      <c r="F49" s="164" t="s">
        <v>113</v>
      </c>
      <c r="G49" s="162" t="s">
        <v>111</v>
      </c>
      <c r="H49" s="165" t="n">
        <v>175</v>
      </c>
      <c r="I49" s="166"/>
      <c r="J49" s="166" t="n">
        <f aca="false">H49*I49</f>
        <v>0</v>
      </c>
      <c r="K49" s="167"/>
      <c r="L49" s="161"/>
      <c r="M49" s="168"/>
      <c r="N49" s="169"/>
      <c r="O49" s="169"/>
      <c r="P49" s="169"/>
      <c r="Q49" s="169"/>
      <c r="R49" s="169"/>
      <c r="S49" s="169"/>
      <c r="T49" s="170"/>
      <c r="AT49" s="171"/>
      <c r="AU49" s="171"/>
      <c r="AV49" s="0"/>
      <c r="AW49" s="0"/>
      <c r="AX49" s="0"/>
      <c r="AY49" s="171"/>
    </row>
    <row r="50" s="160" customFormat="true" ht="22.5" hidden="false" customHeight="true" outlineLevel="0" collapsed="false">
      <c r="B50" s="161"/>
      <c r="C50" s="162"/>
      <c r="D50" s="150"/>
      <c r="E50" s="163"/>
      <c r="F50" s="164" t="s">
        <v>114</v>
      </c>
      <c r="G50" s="162" t="s">
        <v>111</v>
      </c>
      <c r="H50" s="165" t="n">
        <v>28</v>
      </c>
      <c r="I50" s="166"/>
      <c r="J50" s="166" t="n">
        <f aca="false">H50*I50</f>
        <v>0</v>
      </c>
      <c r="K50" s="167"/>
      <c r="L50" s="161"/>
      <c r="M50" s="168"/>
      <c r="N50" s="169"/>
      <c r="O50" s="169"/>
      <c r="P50" s="169"/>
      <c r="Q50" s="169"/>
      <c r="R50" s="169"/>
      <c r="S50" s="169"/>
      <c r="T50" s="170"/>
      <c r="AT50" s="171"/>
      <c r="AU50" s="171"/>
      <c r="AV50" s="0"/>
      <c r="AW50" s="0"/>
      <c r="AX50" s="0"/>
      <c r="AY50" s="171"/>
    </row>
    <row r="51" s="160" customFormat="true" ht="22.5" hidden="false" customHeight="true" outlineLevel="0" collapsed="false">
      <c r="B51" s="161"/>
      <c r="C51" s="162"/>
      <c r="D51" s="150"/>
      <c r="E51" s="163"/>
      <c r="F51" s="164" t="s">
        <v>115</v>
      </c>
      <c r="G51" s="162" t="s">
        <v>81</v>
      </c>
      <c r="H51" s="165" t="n">
        <v>60</v>
      </c>
      <c r="I51" s="166"/>
      <c r="J51" s="166" t="n">
        <f aca="false">H51*I51</f>
        <v>0</v>
      </c>
      <c r="K51" s="167"/>
      <c r="L51" s="161"/>
      <c r="M51" s="168"/>
      <c r="N51" s="169"/>
      <c r="O51" s="169"/>
      <c r="P51" s="169"/>
      <c r="Q51" s="169"/>
      <c r="R51" s="169"/>
      <c r="S51" s="169"/>
      <c r="T51" s="170"/>
      <c r="AT51" s="171"/>
      <c r="AU51" s="171"/>
      <c r="AV51" s="0"/>
      <c r="AW51" s="0"/>
      <c r="AX51" s="0"/>
      <c r="AY51" s="171"/>
    </row>
    <row r="52" s="160" customFormat="true" ht="22.5" hidden="false" customHeight="true" outlineLevel="0" collapsed="false">
      <c r="B52" s="161"/>
      <c r="C52" s="162"/>
      <c r="D52" s="150"/>
      <c r="E52" s="163"/>
      <c r="F52" s="164" t="s">
        <v>90</v>
      </c>
      <c r="G52" s="162" t="s">
        <v>91</v>
      </c>
      <c r="H52" s="165" t="n">
        <v>1</v>
      </c>
      <c r="I52" s="166"/>
      <c r="J52" s="166" t="n">
        <f aca="false">H52*I52</f>
        <v>0</v>
      </c>
      <c r="K52" s="167"/>
      <c r="L52" s="161"/>
      <c r="M52" s="168"/>
      <c r="N52" s="169"/>
      <c r="O52" s="169"/>
      <c r="P52" s="169"/>
      <c r="Q52" s="169"/>
      <c r="R52" s="169"/>
      <c r="S52" s="169"/>
      <c r="T52" s="170"/>
      <c r="AT52" s="171"/>
      <c r="AU52" s="171"/>
      <c r="AV52" s="0"/>
      <c r="AW52" s="0"/>
      <c r="AX52" s="0"/>
      <c r="AY52" s="171"/>
    </row>
    <row r="53" customFormat="false" ht="22.5" hidden="false" customHeight="true" outlineLevel="0" collapsed="false">
      <c r="A53" s="160"/>
      <c r="B53" s="161"/>
      <c r="C53" s="162"/>
      <c r="D53" s="150" t="s">
        <v>77</v>
      </c>
      <c r="E53" s="163"/>
      <c r="F53" s="176" t="s">
        <v>92</v>
      </c>
      <c r="G53" s="162"/>
      <c r="H53" s="177" t="n">
        <v>1</v>
      </c>
      <c r="I53" s="166"/>
      <c r="J53" s="178" t="n">
        <f aca="false">SUM(J47:J52)</f>
        <v>0</v>
      </c>
      <c r="K53" s="167"/>
      <c r="L53" s="161"/>
      <c r="M53" s="168"/>
      <c r="N53" s="169"/>
      <c r="O53" s="169"/>
      <c r="P53" s="169"/>
      <c r="Q53" s="169"/>
      <c r="R53" s="169"/>
      <c r="S53" s="169"/>
      <c r="T53" s="170"/>
      <c r="AT53" s="171" t="s">
        <v>77</v>
      </c>
      <c r="AU53" s="171" t="s">
        <v>75</v>
      </c>
      <c r="AV53" s="160" t="s">
        <v>68</v>
      </c>
      <c r="AW53" s="160" t="s">
        <v>78</v>
      </c>
      <c r="AX53" s="160" t="s">
        <v>79</v>
      </c>
      <c r="AY53" s="171" t="s">
        <v>70</v>
      </c>
    </row>
    <row r="54" s="172" customFormat="true" ht="22.5" hidden="false" customHeight="true" outlineLevel="0" collapsed="false">
      <c r="B54" s="173"/>
      <c r="C54" s="174"/>
      <c r="D54" s="150" t="s">
        <v>77</v>
      </c>
      <c r="E54" s="175"/>
      <c r="F54" s="137"/>
      <c r="G54" s="174"/>
      <c r="H54" s="177"/>
      <c r="I54" s="178"/>
      <c r="K54" s="179"/>
      <c r="L54" s="173"/>
      <c r="M54" s="180"/>
      <c r="N54" s="181"/>
      <c r="O54" s="181"/>
      <c r="P54" s="181"/>
      <c r="Q54" s="181"/>
      <c r="R54" s="181"/>
      <c r="S54" s="181"/>
      <c r="T54" s="182"/>
      <c r="AT54" s="183" t="s">
        <v>77</v>
      </c>
      <c r="AU54" s="183" t="s">
        <v>75</v>
      </c>
      <c r="AV54" s="172" t="s">
        <v>74</v>
      </c>
      <c r="AW54" s="172" t="s">
        <v>78</v>
      </c>
      <c r="AX54" s="172" t="s">
        <v>68</v>
      </c>
      <c r="AY54" s="183" t="s">
        <v>70</v>
      </c>
    </row>
    <row r="55" s="88" customFormat="true" ht="22.5" hidden="false" customHeight="true" outlineLevel="0" collapsed="false">
      <c r="B55" s="134"/>
      <c r="C55" s="135" t="s">
        <v>116</v>
      </c>
      <c r="D55" s="135" t="s">
        <v>71</v>
      </c>
      <c r="E55" s="136"/>
      <c r="F55" s="184" t="s">
        <v>117</v>
      </c>
      <c r="G55" s="138" t="s">
        <v>73</v>
      </c>
      <c r="H55" s="139" t="n">
        <v>1</v>
      </c>
      <c r="I55" s="140"/>
      <c r="J55" s="140"/>
      <c r="K55" s="141"/>
      <c r="L55" s="94"/>
      <c r="M55" s="142"/>
      <c r="N55" s="143" t="s">
        <v>27</v>
      </c>
      <c r="O55" s="144" t="n">
        <v>3.36</v>
      </c>
      <c r="P55" s="144" t="n">
        <f aca="false">O55*H55</f>
        <v>3.36</v>
      </c>
      <c r="Q55" s="144" t="n">
        <v>0.09176</v>
      </c>
      <c r="R55" s="144" t="n">
        <f aca="false">Q55*H55</f>
        <v>0.09176</v>
      </c>
      <c r="S55" s="144" t="n">
        <v>0</v>
      </c>
      <c r="T55" s="145" t="n">
        <f aca="false">S55*H55</f>
        <v>0</v>
      </c>
      <c r="AR55" s="87" t="s">
        <v>74</v>
      </c>
      <c r="AT55" s="87" t="s">
        <v>71</v>
      </c>
      <c r="AU55" s="87" t="s">
        <v>75</v>
      </c>
      <c r="AY55" s="87" t="s">
        <v>70</v>
      </c>
      <c r="BE55" s="146" t="n">
        <f aca="false">IF(N55="základní",J55,0)</f>
        <v>0</v>
      </c>
      <c r="BF55" s="146" t="n">
        <f aca="false">IF(N55="snížená",J55,0)</f>
        <v>0</v>
      </c>
      <c r="BG55" s="146" t="n">
        <f aca="false">IF(N55="zákl. přenesená",J55,0)</f>
        <v>0</v>
      </c>
      <c r="BH55" s="146" t="n">
        <f aca="false">IF(N55="sníž. přenesená",J55,0)</f>
        <v>0</v>
      </c>
      <c r="BI55" s="146" t="n">
        <f aca="false">IF(N55="nulová",J55,0)</f>
        <v>0</v>
      </c>
      <c r="BJ55" s="87" t="s">
        <v>68</v>
      </c>
      <c r="BK55" s="146" t="n">
        <f aca="false">ROUND(I55*H55,2)</f>
        <v>0</v>
      </c>
      <c r="BL55" s="87" t="s">
        <v>74</v>
      </c>
      <c r="BM55" s="87" t="s">
        <v>118</v>
      </c>
    </row>
    <row r="56" s="147" customFormat="true" ht="22.5" hidden="false" customHeight="true" outlineLevel="0" collapsed="false">
      <c r="B56" s="148"/>
      <c r="C56" s="149"/>
      <c r="D56" s="150" t="s">
        <v>77</v>
      </c>
      <c r="E56" s="151"/>
      <c r="F56" s="164" t="s">
        <v>119</v>
      </c>
      <c r="G56" s="162" t="s">
        <v>120</v>
      </c>
      <c r="H56" s="165" t="n">
        <v>300</v>
      </c>
      <c r="I56" s="154"/>
      <c r="J56" s="154" t="n">
        <f aca="false">SUM(H56*I56)</f>
        <v>0</v>
      </c>
      <c r="K56" s="155"/>
      <c r="L56" s="148"/>
      <c r="M56" s="156"/>
      <c r="N56" s="157"/>
      <c r="O56" s="157"/>
      <c r="P56" s="157"/>
      <c r="Q56" s="157"/>
      <c r="R56" s="157"/>
      <c r="S56" s="157"/>
      <c r="T56" s="158"/>
      <c r="AT56" s="159" t="s">
        <v>77</v>
      </c>
      <c r="AU56" s="159" t="s">
        <v>75</v>
      </c>
      <c r="AV56" s="147" t="s">
        <v>75</v>
      </c>
      <c r="AW56" s="147" t="s">
        <v>78</v>
      </c>
      <c r="AX56" s="147" t="s">
        <v>79</v>
      </c>
      <c r="AY56" s="159" t="s">
        <v>70</v>
      </c>
    </row>
    <row r="57" s="160" customFormat="true" ht="22.5" hidden="false" customHeight="true" outlineLevel="0" collapsed="false">
      <c r="B57" s="161"/>
      <c r="C57" s="162"/>
      <c r="D57" s="150" t="s">
        <v>77</v>
      </c>
      <c r="E57" s="163"/>
      <c r="F57" s="164" t="s">
        <v>121</v>
      </c>
      <c r="G57" s="162" t="s">
        <v>91</v>
      </c>
      <c r="H57" s="165" t="n">
        <v>1</v>
      </c>
      <c r="I57" s="166"/>
      <c r="J57" s="166" t="n">
        <f aca="false">H57*I57</f>
        <v>0</v>
      </c>
      <c r="K57" s="167"/>
      <c r="L57" s="161"/>
      <c r="M57" s="168"/>
      <c r="N57" s="169"/>
      <c r="O57" s="169"/>
      <c r="P57" s="169"/>
      <c r="Q57" s="169"/>
      <c r="R57" s="169"/>
      <c r="S57" s="169"/>
      <c r="T57" s="170"/>
      <c r="AT57" s="171" t="s">
        <v>77</v>
      </c>
      <c r="AU57" s="171" t="s">
        <v>75</v>
      </c>
      <c r="AV57" s="160" t="s">
        <v>68</v>
      </c>
      <c r="AW57" s="160" t="s">
        <v>78</v>
      </c>
      <c r="AX57" s="160" t="s">
        <v>79</v>
      </c>
      <c r="AY57" s="171" t="s">
        <v>70</v>
      </c>
    </row>
    <row r="58" customFormat="false" ht="22.5" hidden="false" customHeight="true" outlineLevel="0" collapsed="false">
      <c r="A58" s="160"/>
      <c r="B58" s="161"/>
      <c r="C58" s="162"/>
      <c r="D58" s="150" t="s">
        <v>77</v>
      </c>
      <c r="E58" s="163"/>
      <c r="F58" s="176" t="s">
        <v>92</v>
      </c>
      <c r="G58" s="162" t="s">
        <v>91</v>
      </c>
      <c r="H58" s="177" t="n">
        <v>1</v>
      </c>
      <c r="I58" s="166"/>
      <c r="J58" s="178" t="n">
        <f aca="false">J56+J57+SUM(J57)</f>
        <v>0</v>
      </c>
      <c r="K58" s="167"/>
      <c r="L58" s="161"/>
      <c r="M58" s="168"/>
      <c r="N58" s="169"/>
      <c r="O58" s="169"/>
      <c r="P58" s="169"/>
      <c r="Q58" s="169"/>
      <c r="R58" s="169"/>
      <c r="S58" s="169"/>
      <c r="T58" s="170"/>
      <c r="AT58" s="171" t="s">
        <v>77</v>
      </c>
      <c r="AU58" s="171" t="s">
        <v>75</v>
      </c>
      <c r="AV58" s="160" t="s">
        <v>68</v>
      </c>
      <c r="AW58" s="160" t="s">
        <v>78</v>
      </c>
      <c r="AX58" s="160" t="s">
        <v>79</v>
      </c>
      <c r="AY58" s="171" t="s">
        <v>70</v>
      </c>
    </row>
    <row r="59" s="172" customFormat="true" ht="22.5" hidden="false" customHeight="true" outlineLevel="0" collapsed="false">
      <c r="B59" s="173"/>
      <c r="C59" s="174"/>
      <c r="D59" s="150" t="s">
        <v>77</v>
      </c>
      <c r="E59" s="175"/>
      <c r="F59" s="185"/>
      <c r="G59" s="174"/>
      <c r="H59" s="177"/>
      <c r="I59" s="178"/>
      <c r="J59" s="178"/>
      <c r="K59" s="179"/>
      <c r="L59" s="173"/>
      <c r="M59" s="180"/>
      <c r="N59" s="181"/>
      <c r="O59" s="181"/>
      <c r="P59" s="181"/>
      <c r="Q59" s="181"/>
      <c r="R59" s="181"/>
      <c r="S59" s="181"/>
      <c r="T59" s="182"/>
      <c r="AT59" s="183" t="s">
        <v>77</v>
      </c>
      <c r="AU59" s="183" t="s">
        <v>75</v>
      </c>
      <c r="AV59" s="172" t="s">
        <v>74</v>
      </c>
      <c r="AW59" s="172" t="s">
        <v>78</v>
      </c>
      <c r="AX59" s="172" t="s">
        <v>68</v>
      </c>
      <c r="AY59" s="183" t="s">
        <v>70</v>
      </c>
    </row>
    <row r="60" customFormat="false" ht="22.5" hidden="false" customHeight="true" outlineLevel="0" collapsed="false">
      <c r="A60" s="172"/>
      <c r="B60" s="173"/>
      <c r="C60" s="186" t="n">
        <v>7</v>
      </c>
      <c r="D60" s="187" t="s">
        <v>71</v>
      </c>
      <c r="E60" s="188"/>
      <c r="F60" s="189"/>
      <c r="G60" s="186"/>
      <c r="H60" s="190"/>
      <c r="I60" s="191"/>
      <c r="J60" s="140" t="n">
        <f aca="false">I62</f>
        <v>0</v>
      </c>
      <c r="K60" s="192"/>
      <c r="L60" s="181"/>
      <c r="M60" s="181"/>
      <c r="N60" s="181"/>
      <c r="O60" s="181"/>
      <c r="P60" s="181"/>
      <c r="Q60" s="181"/>
      <c r="R60" s="181"/>
      <c r="S60" s="181"/>
      <c r="T60" s="181"/>
      <c r="AT60" s="183"/>
      <c r="AU60" s="183"/>
      <c r="AY60" s="183"/>
    </row>
    <row r="61" customFormat="false" ht="22.5" hidden="false" customHeight="true" outlineLevel="0" collapsed="false">
      <c r="A61" s="172"/>
      <c r="B61" s="173"/>
      <c r="C61" s="162"/>
      <c r="D61" s="150"/>
      <c r="E61" s="163"/>
      <c r="F61" s="193" t="s">
        <v>122</v>
      </c>
      <c r="G61" s="162" t="s">
        <v>123</v>
      </c>
      <c r="H61" s="165" t="n">
        <v>50</v>
      </c>
      <c r="I61" s="166"/>
      <c r="J61" s="166" t="n">
        <f aca="false">H61*I61</f>
        <v>0</v>
      </c>
      <c r="K61" s="167"/>
      <c r="L61" s="181"/>
      <c r="M61" s="181"/>
      <c r="N61" s="181"/>
      <c r="O61" s="181"/>
      <c r="P61" s="181"/>
      <c r="Q61" s="181"/>
      <c r="R61" s="181"/>
      <c r="S61" s="181"/>
      <c r="T61" s="181"/>
      <c r="AT61" s="183"/>
      <c r="AU61" s="183"/>
      <c r="AY61" s="183"/>
    </row>
    <row r="62" customFormat="false" ht="22.5" hidden="false" customHeight="true" outlineLevel="0" collapsed="false">
      <c r="A62" s="172"/>
      <c r="B62" s="173"/>
      <c r="C62" s="162"/>
      <c r="D62" s="150"/>
      <c r="E62" s="163"/>
      <c r="F62" s="194" t="s">
        <v>92</v>
      </c>
      <c r="G62" s="162"/>
      <c r="H62" s="195" t="n">
        <v>1</v>
      </c>
      <c r="I62" s="166"/>
      <c r="J62" s="196" t="n">
        <f aca="false">SUM(J59:J61)</f>
        <v>0</v>
      </c>
      <c r="K62" s="167"/>
      <c r="L62" s="181"/>
      <c r="M62" s="181"/>
      <c r="N62" s="181"/>
      <c r="O62" s="181"/>
      <c r="P62" s="181"/>
      <c r="Q62" s="181"/>
      <c r="R62" s="181"/>
      <c r="S62" s="181"/>
      <c r="T62" s="181"/>
      <c r="AT62" s="183"/>
      <c r="AU62" s="183"/>
      <c r="AY62" s="183"/>
    </row>
    <row r="63" customFormat="false" ht="22.5" hidden="false" customHeight="true" outlineLevel="0" collapsed="false">
      <c r="A63" s="172"/>
      <c r="B63" s="197"/>
      <c r="C63" s="198" t="n">
        <v>8</v>
      </c>
      <c r="D63" s="186" t="s">
        <v>71</v>
      </c>
      <c r="E63" s="187" t="s">
        <v>71</v>
      </c>
      <c r="F63" s="188" t="s">
        <v>124</v>
      </c>
      <c r="G63" s="189" t="s">
        <v>91</v>
      </c>
      <c r="H63" s="186" t="n">
        <v>1</v>
      </c>
      <c r="I63" s="190"/>
      <c r="J63" s="191"/>
      <c r="K63" s="140"/>
      <c r="L63" s="181"/>
      <c r="M63" s="181"/>
      <c r="N63" s="181"/>
      <c r="O63" s="181"/>
      <c r="P63" s="181"/>
      <c r="Q63" s="181"/>
      <c r="R63" s="181"/>
      <c r="S63" s="181"/>
      <c r="T63" s="181"/>
      <c r="AT63" s="183"/>
      <c r="AU63" s="183"/>
      <c r="AY63" s="183"/>
    </row>
    <row r="64" customFormat="false" ht="22.5" hidden="false" customHeight="true" outlineLevel="0" collapsed="false">
      <c r="A64" s="172"/>
      <c r="B64" s="181"/>
      <c r="C64" s="174"/>
      <c r="D64" s="150"/>
      <c r="E64" s="175"/>
      <c r="G64" s="174"/>
      <c r="H64" s="177"/>
      <c r="I64" s="178"/>
      <c r="J64" s="178"/>
      <c r="K64" s="174"/>
      <c r="L64" s="181"/>
      <c r="M64" s="181"/>
      <c r="N64" s="181"/>
      <c r="O64" s="181"/>
      <c r="P64" s="181"/>
      <c r="Q64" s="181"/>
      <c r="R64" s="181"/>
      <c r="S64" s="181"/>
      <c r="T64" s="181"/>
      <c r="AT64" s="183"/>
      <c r="AU64" s="183"/>
      <c r="AY64" s="183"/>
    </row>
    <row r="65" customFormat="false" ht="22.9" hidden="false" customHeight="true" outlineLevel="0" collapsed="false">
      <c r="F65" s="199" t="s">
        <v>125</v>
      </c>
      <c r="G65" s="200"/>
      <c r="H65" s="200"/>
      <c r="I65" s="201"/>
      <c r="J65" s="201"/>
      <c r="K65" s="202" t="s">
        <v>126</v>
      </c>
    </row>
    <row r="66" customFormat="false" ht="22.9" hidden="false" customHeight="true" outlineLevel="0" collapsed="false">
      <c r="F66" s="203" t="s">
        <v>127</v>
      </c>
      <c r="G66" s="204"/>
      <c r="H66" s="204"/>
      <c r="I66" s="205"/>
      <c r="J66" s="205"/>
      <c r="K66" s="206" t="s">
        <v>126</v>
      </c>
    </row>
    <row r="67" customFormat="false" ht="22.9" hidden="false" customHeight="true" outlineLevel="0" collapsed="false">
      <c r="F67" s="207" t="s">
        <v>128</v>
      </c>
      <c r="G67" s="208"/>
      <c r="H67" s="208"/>
      <c r="I67" s="209"/>
      <c r="J67" s="209" t="n">
        <f aca="false">J65+J66</f>
        <v>0</v>
      </c>
      <c r="K67" s="210" t="s">
        <v>126</v>
      </c>
    </row>
  </sheetData>
  <mergeCells count="3">
    <mergeCell ref="L1:V1"/>
    <mergeCell ref="E6:H6"/>
    <mergeCell ref="E8:H8"/>
  </mergeCells>
  <printOptions headings="false" gridLines="false" gridLinesSet="true" horizontalCentered="false" verticalCentered="false"/>
  <pageMargins left="0.583333333333333" right="0.583333333333333" top="0.583333333333333" bottom="0.581944444444444" header="0.511805555555555" footer="0"/>
  <pageSetup paperSize="9" scale="100" firstPageNumber="1" fitToWidth="1" fitToHeight="100" pageOrder="downThenOver" orientation="landscape" blackAndWhite="false" draft="false" cellComments="none" useFirstPageNumber="tru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LibreOffice/5.2.4.2$Windows_x86 LibreOffice_project/3d5603e1122f0f102b62521720ab13a38a4e0eb0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2016-06-17T04:59:09Z</dcterms:created>
  <dc:creator>magpieHP\vlada</dc:creator>
  <dc:description/>
  <dc:language>cs-CZ</dc:language>
  <cp:lastModifiedBy/>
  <cp:lastPrinted>2022-07-06T22:00:00Z</cp:lastPrinted>
  <dcterms:modified xsi:type="dcterms:W3CDTF">2022-07-06T22:00:51Z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